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ontempo\AppData\Local\Microsoft\Windows\INetCache\Content.Outlook\YTAHHEVX\"/>
    </mc:Choice>
  </mc:AlternateContent>
  <xr:revisionPtr revIDLastSave="0" documentId="13_ncr:1_{E32FDA26-F9C7-4EA3-9B4F-7AC1512E90CB}" xr6:coauthVersionLast="47" xr6:coauthVersionMax="47" xr10:uidLastSave="{00000000-0000-0000-0000-000000000000}"/>
  <workbookProtection workbookAlgorithmName="SHA-512" workbookHashValue="BYPXgFCbDVRZA9m6xBk8hrU/8dCZc2p1PWRXsNjnF46JP33ga2kCXPqbUfW9wTkVXowHjZwnNbr9UZyNFK6+Ig==" workbookSaltValue="Sba1+6CUHpxAijuO5jkJrQ==" workbookSpinCount="100000" lockStructure="1"/>
  <bookViews>
    <workbookView xWindow="-120" yWindow="-120" windowWidth="24240" windowHeight="13020" xr2:uid="{1BBA8DC8-1279-4AE9-8602-9E3EC70AF4B4}"/>
  </bookViews>
  <sheets>
    <sheet name="1. Agency Info" sheetId="16" r:id="rId1"/>
    <sheet name="2. Personnel" sheetId="14" r:id="rId2"/>
    <sheet name="3.Expenses" sheetId="5" r:id="rId3"/>
    <sheet name="4. Revenue" sheetId="15" r:id="rId4"/>
    <sheet name="5. Service Targets" sheetId="18" r:id="rId5"/>
    <sheet name="6. Summary" sheetId="19" r:id="rId6"/>
  </sheets>
  <definedNames>
    <definedName name="_xlnm._FilterDatabase" localSheetId="1" hidden="1">'2. Personnel'!$B$4:$M$34</definedName>
    <definedName name="ANGRate">'1. Agency Info'!$J$8</definedName>
    <definedName name="Match">'1. Agency Info'!$J$7</definedName>
    <definedName name="Munis">'4. Revenue'!$B$124:$B$294</definedName>
    <definedName name="MuniTable">'4. Revenue'!$B$124:$C$294</definedName>
    <definedName name="_xlnm.Print_Area" localSheetId="1">'2. Personnel'!$A$1:$M$45</definedName>
    <definedName name="_xlnm.Print_Area" localSheetId="2">'3.Expenses'!$A$1:$G$59</definedName>
    <definedName name="_xlnm.Print_Area" localSheetId="3">'4. Revenue'!$A$1:$E$51</definedName>
    <definedName name="_xlnm.Print_Area" localSheetId="4">'5. Service Targets'!$A$1:$O$27</definedName>
    <definedName name="_xlnm.Print_Area" localSheetId="5">'6. Summary'!$A$1:$J$46</definedName>
    <definedName name="Weeks">'1. Agency Info'!$J$5</definedName>
    <definedName name="Years">'1. Agency Info'!$B$91:$C$91</definedName>
    <definedName name="YearsTable">'1. Agency Info'!$B$82:$C$85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5" l="1"/>
  <c r="K10" i="14"/>
  <c r="J7" i="14"/>
  <c r="J8" i="14"/>
  <c r="J9" i="14"/>
  <c r="M9" i="14" s="1"/>
  <c r="N9" i="14" s="1"/>
  <c r="J10" i="14"/>
  <c r="M10" i="14" s="1"/>
  <c r="N10" i="14" s="1"/>
  <c r="J11" i="14"/>
  <c r="M11" i="14" s="1"/>
  <c r="Q11" i="14" s="1"/>
  <c r="J12" i="14"/>
  <c r="M12" i="14" s="1"/>
  <c r="Q12" i="14" s="1"/>
  <c r="J13" i="14"/>
  <c r="M13" i="14" s="1"/>
  <c r="Q13" i="14" s="1"/>
  <c r="J14" i="14"/>
  <c r="M14" i="14" s="1"/>
  <c r="Q14" i="14" s="1"/>
  <c r="J15" i="14"/>
  <c r="M15" i="14" s="1"/>
  <c r="Q15" i="14" s="1"/>
  <c r="J16" i="14"/>
  <c r="M16" i="14" s="1"/>
  <c r="Q16" i="14" s="1"/>
  <c r="J17" i="14"/>
  <c r="J18" i="14"/>
  <c r="J19" i="14"/>
  <c r="J20" i="14"/>
  <c r="M20" i="14" s="1"/>
  <c r="I9" i="14"/>
  <c r="L9" i="14" s="1"/>
  <c r="I10" i="14"/>
  <c r="L10" i="14" s="1"/>
  <c r="I11" i="14"/>
  <c r="K11" i="14" s="1"/>
  <c r="I12" i="14"/>
  <c r="K12" i="14" s="1"/>
  <c r="I13" i="14"/>
  <c r="K13" i="14" s="1"/>
  <c r="I14" i="14"/>
  <c r="K14" i="14" s="1"/>
  <c r="I15" i="14"/>
  <c r="K15" i="14" s="1"/>
  <c r="I16" i="14"/>
  <c r="K16" i="14" s="1"/>
  <c r="I17" i="14"/>
  <c r="K17" i="14" s="1"/>
  <c r="I18" i="14"/>
  <c r="K18" i="14" s="1"/>
  <c r="I19" i="14"/>
  <c r="K19" i="14" s="1"/>
  <c r="I20" i="14"/>
  <c r="K20" i="14" s="1"/>
  <c r="I7" i="14"/>
  <c r="L7" i="14" s="1"/>
  <c r="I8" i="14"/>
  <c r="L8" i="14" s="1"/>
  <c r="E56" i="5"/>
  <c r="C22" i="19" s="1"/>
  <c r="G22" i="14"/>
  <c r="E22" i="14"/>
  <c r="J37" i="14"/>
  <c r="J6" i="14"/>
  <c r="J7" i="16"/>
  <c r="C29" i="19" s="1"/>
  <c r="B44" i="19"/>
  <c r="H44" i="19"/>
  <c r="D15" i="15"/>
  <c r="E27" i="5"/>
  <c r="M19" i="14" l="1"/>
  <c r="Q19" i="14" s="1"/>
  <c r="Q20" i="14"/>
  <c r="K9" i="14"/>
  <c r="M8" i="14"/>
  <c r="N8" i="14" s="1"/>
  <c r="M7" i="14"/>
  <c r="N7" i="14" s="1"/>
  <c r="Q10" i="14"/>
  <c r="P10" i="14"/>
  <c r="R10" i="14" s="1"/>
  <c r="Q9" i="14"/>
  <c r="P9" i="14"/>
  <c r="R9" i="14" s="1"/>
  <c r="P8" i="14"/>
  <c r="M18" i="14"/>
  <c r="Q18" i="14" s="1"/>
  <c r="P19" i="14"/>
  <c r="P7" i="14"/>
  <c r="P18" i="14"/>
  <c r="P17" i="14"/>
  <c r="P16" i="14"/>
  <c r="R16" i="14" s="1"/>
  <c r="M17" i="14"/>
  <c r="Q17" i="14" s="1"/>
  <c r="P15" i="14"/>
  <c r="R15" i="14" s="1"/>
  <c r="K8" i="14"/>
  <c r="K7" i="14"/>
  <c r="L20" i="14"/>
  <c r="N20" i="14" s="1"/>
  <c r="L19" i="14"/>
  <c r="N19" i="14" s="1"/>
  <c r="L18" i="14"/>
  <c r="N18" i="14" s="1"/>
  <c r="L17" i="14"/>
  <c r="L16" i="14"/>
  <c r="N16" i="14" s="1"/>
  <c r="L15" i="14"/>
  <c r="N15" i="14" s="1"/>
  <c r="L14" i="14"/>
  <c r="L13" i="14"/>
  <c r="L12" i="14"/>
  <c r="L11" i="14"/>
  <c r="E19" i="5"/>
  <c r="R19" i="14" l="1"/>
  <c r="Q7" i="14"/>
  <c r="R7" i="14" s="1"/>
  <c r="Q8" i="14"/>
  <c r="R8" i="14" s="1"/>
  <c r="R18" i="14"/>
  <c r="N12" i="14"/>
  <c r="P12" i="14"/>
  <c r="R12" i="14" s="1"/>
  <c r="N13" i="14"/>
  <c r="P13" i="14"/>
  <c r="R13" i="14" s="1"/>
  <c r="N14" i="14"/>
  <c r="P14" i="14"/>
  <c r="R14" i="14" s="1"/>
  <c r="R17" i="14"/>
  <c r="N17" i="14"/>
  <c r="P20" i="14"/>
  <c r="R20" i="14" s="1"/>
  <c r="P11" i="14"/>
  <c r="R11" i="14" s="1"/>
  <c r="N11" i="14"/>
  <c r="E41" i="5"/>
  <c r="F43" i="14"/>
  <c r="F33" i="14"/>
  <c r="F22" i="14"/>
  <c r="F35" i="14" l="1"/>
  <c r="C10" i="19" l="1"/>
  <c r="E42" i="5" l="1"/>
  <c r="G42" i="5" s="1"/>
  <c r="E44" i="5"/>
  <c r="G44" i="5" s="1"/>
  <c r="E33" i="5"/>
  <c r="G33" i="5" s="1"/>
  <c r="E32" i="5"/>
  <c r="G32" i="5" s="1"/>
  <c r="E31" i="5"/>
  <c r="G31" i="5" s="1"/>
  <c r="B1" i="18"/>
  <c r="B1" i="15"/>
  <c r="B1" i="5"/>
  <c r="B1" i="14"/>
  <c r="J5" i="16"/>
  <c r="I10" i="19"/>
  <c r="D40" i="19"/>
  <c r="D39" i="19"/>
  <c r="D38" i="19"/>
  <c r="D37" i="19"/>
  <c r="D36" i="19"/>
  <c r="D35" i="19"/>
  <c r="I4" i="19"/>
  <c r="G4" i="19"/>
  <c r="D4" i="19"/>
  <c r="B35" i="19"/>
  <c r="C35" i="19"/>
  <c r="B36" i="19"/>
  <c r="C36" i="19"/>
  <c r="B37" i="19"/>
  <c r="C37" i="19"/>
  <c r="G37" i="19" s="1"/>
  <c r="B38" i="19"/>
  <c r="C38" i="19"/>
  <c r="G38" i="19" s="1"/>
  <c r="B39" i="19"/>
  <c r="C39" i="19"/>
  <c r="I39" i="19" s="1"/>
  <c r="B40" i="19"/>
  <c r="C40" i="19"/>
  <c r="H18" i="19"/>
  <c r="H17" i="19"/>
  <c r="C8" i="19"/>
  <c r="C7" i="19"/>
  <c r="D41" i="19" l="1"/>
  <c r="J41" i="14"/>
  <c r="R41" i="14" s="1"/>
  <c r="I31" i="14"/>
  <c r="I29" i="14"/>
  <c r="J24" i="14"/>
  <c r="J40" i="14"/>
  <c r="R40" i="14" s="1"/>
  <c r="J30" i="14"/>
  <c r="I24" i="14"/>
  <c r="I6" i="14"/>
  <c r="J25" i="14"/>
  <c r="J31" i="14"/>
  <c r="I25" i="14"/>
  <c r="J28" i="14"/>
  <c r="J27" i="14"/>
  <c r="J29" i="14"/>
  <c r="I27" i="14"/>
  <c r="J39" i="14"/>
  <c r="R39" i="14" s="1"/>
  <c r="I30" i="14"/>
  <c r="I28" i="14"/>
  <c r="J26" i="14"/>
  <c r="J38" i="14"/>
  <c r="R38" i="14" s="1"/>
  <c r="I26" i="14"/>
  <c r="R37" i="14"/>
  <c r="I37" i="19"/>
  <c r="I38" i="19"/>
  <c r="G39" i="19"/>
  <c r="C41" i="19"/>
  <c r="M31" i="14" l="1"/>
  <c r="Q31" i="14"/>
  <c r="M30" i="14"/>
  <c r="Q30" i="14" s="1"/>
  <c r="M26" i="14"/>
  <c r="Q26" i="14"/>
  <c r="M25" i="14"/>
  <c r="Q25" i="14" s="1"/>
  <c r="M24" i="14"/>
  <c r="Q24" i="14" s="1"/>
  <c r="M27" i="14"/>
  <c r="Q27" i="14" s="1"/>
  <c r="M29" i="14"/>
  <c r="Q29" i="14" s="1"/>
  <c r="M28" i="14"/>
  <c r="Q28" i="14" s="1"/>
  <c r="M6" i="14"/>
  <c r="Q6" i="14" s="1"/>
  <c r="L6" i="14"/>
  <c r="K6" i="14"/>
  <c r="L28" i="14"/>
  <c r="K28" i="14"/>
  <c r="L29" i="14"/>
  <c r="K29" i="14"/>
  <c r="L25" i="14"/>
  <c r="K25" i="14"/>
  <c r="L26" i="14"/>
  <c r="P26" i="14" s="1"/>
  <c r="K26" i="14"/>
  <c r="L24" i="14"/>
  <c r="P24" i="14" s="1"/>
  <c r="K24" i="14"/>
  <c r="L30" i="14"/>
  <c r="K30" i="14"/>
  <c r="L27" i="14"/>
  <c r="K27" i="14"/>
  <c r="L31" i="14"/>
  <c r="P31" i="14" s="1"/>
  <c r="K31" i="14"/>
  <c r="D27" i="19"/>
  <c r="D27" i="15"/>
  <c r="H19" i="19" s="1"/>
  <c r="D37" i="15"/>
  <c r="H20" i="19" s="1"/>
  <c r="R26" i="14" l="1"/>
  <c r="N27" i="14"/>
  <c r="Q33" i="14"/>
  <c r="N28" i="14"/>
  <c r="N30" i="14"/>
  <c r="M33" i="14"/>
  <c r="D40" i="5" s="1"/>
  <c r="N25" i="14"/>
  <c r="R24" i="14"/>
  <c r="P30" i="14"/>
  <c r="R30" i="14" s="1"/>
  <c r="P27" i="14"/>
  <c r="R27" i="14" s="1"/>
  <c r="N31" i="14"/>
  <c r="P28" i="14"/>
  <c r="R28" i="14" s="1"/>
  <c r="P25" i="14"/>
  <c r="R25" i="14" s="1"/>
  <c r="R31" i="14"/>
  <c r="N26" i="14"/>
  <c r="N29" i="14"/>
  <c r="P29" i="14"/>
  <c r="R29" i="14" s="1"/>
  <c r="N6" i="14"/>
  <c r="M22" i="14"/>
  <c r="P6" i="14"/>
  <c r="R6" i="14" s="1"/>
  <c r="Q22" i="14"/>
  <c r="K22" i="14"/>
  <c r="L22" i="14"/>
  <c r="C7" i="5" s="1"/>
  <c r="L33" i="14"/>
  <c r="C40" i="5" s="1"/>
  <c r="N24" i="14"/>
  <c r="K33" i="14"/>
  <c r="G33" i="14" s="1"/>
  <c r="G19" i="5"/>
  <c r="E40" i="5" l="1"/>
  <c r="Q35" i="14"/>
  <c r="M35" i="14"/>
  <c r="P33" i="14"/>
  <c r="N33" i="14"/>
  <c r="R33" i="14"/>
  <c r="N22" i="14"/>
  <c r="D7" i="5"/>
  <c r="E7" i="5" s="1"/>
  <c r="R22" i="14"/>
  <c r="R35" i="14" s="1"/>
  <c r="P22" i="14"/>
  <c r="L35" i="14"/>
  <c r="E53" i="5"/>
  <c r="E52" i="5"/>
  <c r="E51" i="5"/>
  <c r="E50" i="5"/>
  <c r="G50" i="5" s="1"/>
  <c r="E48" i="5"/>
  <c r="E47" i="5"/>
  <c r="E46" i="5"/>
  <c r="E45" i="5"/>
  <c r="E43" i="5"/>
  <c r="E30" i="5"/>
  <c r="E29" i="5"/>
  <c r="E28" i="5"/>
  <c r="E26" i="5"/>
  <c r="E25" i="5"/>
  <c r="E24" i="5"/>
  <c r="E23" i="5"/>
  <c r="E22" i="5"/>
  <c r="E21" i="5"/>
  <c r="E20" i="5"/>
  <c r="E18" i="5"/>
  <c r="E17" i="5"/>
  <c r="E15" i="5"/>
  <c r="E13" i="5"/>
  <c r="E12" i="5"/>
  <c r="E11" i="5"/>
  <c r="E10" i="5"/>
  <c r="G10" i="5" s="1"/>
  <c r="E9" i="5"/>
  <c r="P35" i="14" l="1"/>
  <c r="N35" i="14"/>
  <c r="C18" i="19"/>
  <c r="C19" i="19"/>
  <c r="G15" i="5"/>
  <c r="C20" i="19"/>
  <c r="G18" i="5"/>
  <c r="C25" i="15"/>
  <c r="C24" i="15"/>
  <c r="C23" i="15"/>
  <c r="C22" i="15"/>
  <c r="C21" i="15"/>
  <c r="C20" i="15"/>
  <c r="C19" i="15"/>
  <c r="I43" i="14"/>
  <c r="G48" i="5" l="1"/>
  <c r="G47" i="5"/>
  <c r="G46" i="5"/>
  <c r="G45" i="5"/>
  <c r="G43" i="5"/>
  <c r="E33" i="14"/>
  <c r="G36" i="5"/>
  <c r="G34" i="5"/>
  <c r="G30" i="5"/>
  <c r="G29" i="5"/>
  <c r="G28" i="5"/>
  <c r="G27" i="5"/>
  <c r="G26" i="5"/>
  <c r="G25" i="5"/>
  <c r="G24" i="5"/>
  <c r="G23" i="5"/>
  <c r="G22" i="5"/>
  <c r="G21" i="5"/>
  <c r="G20" i="5"/>
  <c r="E35" i="14" l="1"/>
  <c r="G53" i="5" l="1"/>
  <c r="G52" i="5"/>
  <c r="G51" i="5"/>
  <c r="G41" i="5"/>
  <c r="G17" i="5"/>
  <c r="J43" i="14" l="1"/>
  <c r="D47" i="15" s="1"/>
  <c r="H21" i="19" l="1"/>
  <c r="D30" i="19"/>
  <c r="D49" i="15"/>
  <c r="E35" i="5"/>
  <c r="C21" i="19" s="1"/>
  <c r="I22" i="14" l="1"/>
  <c r="C6" i="5" s="1"/>
  <c r="J33" i="14"/>
  <c r="D39" i="5" s="1"/>
  <c r="I33" i="14"/>
  <c r="C39" i="5" s="1"/>
  <c r="C37" i="5" l="1"/>
  <c r="C57" i="5" s="1"/>
  <c r="E39" i="5"/>
  <c r="E55" i="5" s="1"/>
  <c r="J22" i="14"/>
  <c r="D6" i="5" s="1"/>
  <c r="I35" i="14"/>
  <c r="K35" i="14" l="1"/>
  <c r="D55" i="5"/>
  <c r="C55" i="5"/>
  <c r="J35" i="14"/>
  <c r="E6" i="5"/>
  <c r="C17" i="19" l="1"/>
  <c r="C23" i="19" s="1"/>
  <c r="D26" i="19" s="1"/>
  <c r="E37" i="5"/>
  <c r="E57" i="5" s="1"/>
  <c r="B17" i="19"/>
  <c r="D17" i="19" l="1"/>
  <c r="D19" i="19"/>
  <c r="D18" i="19"/>
  <c r="F39" i="19"/>
  <c r="F36" i="19"/>
  <c r="F35" i="19"/>
  <c r="F37" i="19"/>
  <c r="F40" i="19"/>
  <c r="G40" i="19" s="1"/>
  <c r="F38" i="19"/>
  <c r="D20" i="19"/>
  <c r="D21" i="19"/>
  <c r="D22" i="19"/>
  <c r="D23" i="19" s="1"/>
  <c r="H22" i="19"/>
  <c r="F41" i="19" l="1"/>
  <c r="G9" i="5"/>
  <c r="G11" i="5"/>
  <c r="G12" i="5"/>
  <c r="G13" i="5"/>
  <c r="D37" i="5"/>
  <c r="D57" i="5" s="1"/>
  <c r="H23" i="19" l="1"/>
  <c r="I20" i="19" l="1"/>
  <c r="I19" i="19"/>
  <c r="I18" i="19"/>
  <c r="I17" i="19"/>
  <c r="I22" i="19"/>
  <c r="I21" i="19"/>
  <c r="M18" i="19"/>
  <c r="H25" i="19"/>
  <c r="I25" i="19" s="1"/>
  <c r="C11" i="19"/>
  <c r="D11" i="19" s="1"/>
  <c r="D28" i="19" l="1"/>
  <c r="C30" i="19" s="1"/>
  <c r="I8" i="19"/>
  <c r="I11" i="19" s="1"/>
  <c r="H11" i="19" s="1"/>
  <c r="H35" i="19"/>
  <c r="H40" i="19"/>
  <c r="I40" i="19" s="1"/>
  <c r="H37" i="19"/>
  <c r="H38" i="19"/>
  <c r="H36" i="19"/>
  <c r="I36" i="19" s="1"/>
  <c r="H39" i="19"/>
  <c r="I35" i="19" l="1"/>
  <c r="H41" i="19"/>
  <c r="G35" i="19"/>
  <c r="D29" i="19"/>
  <c r="D31" i="19" s="1"/>
  <c r="C31" i="19" s="1"/>
  <c r="G36" i="19"/>
  <c r="D51" i="15" l="1"/>
  <c r="M17" i="19"/>
</calcChain>
</file>

<file path=xl/sharedStrings.xml><?xml version="1.0" encoding="utf-8"?>
<sst xmlns="http://schemas.openxmlformats.org/spreadsheetml/2006/main" count="679" uniqueCount="400">
  <si>
    <t>Total</t>
  </si>
  <si>
    <t>Description</t>
  </si>
  <si>
    <t>Membership</t>
  </si>
  <si>
    <t>Printing &amp; Publications</t>
  </si>
  <si>
    <t>Utilities</t>
  </si>
  <si>
    <t>Volunteer Recognition/Training</t>
  </si>
  <si>
    <t>Client Contributions</t>
  </si>
  <si>
    <t>Municipal Support</t>
  </si>
  <si>
    <t>Start Date</t>
  </si>
  <si>
    <t>End Date</t>
  </si>
  <si>
    <t>Weeks</t>
  </si>
  <si>
    <t>Admin &amp; General</t>
  </si>
  <si>
    <t>Match Requirement</t>
  </si>
  <si>
    <t>Match Status</t>
  </si>
  <si>
    <t>Hourly</t>
  </si>
  <si>
    <t>Rate</t>
  </si>
  <si>
    <t>Fringe%</t>
  </si>
  <si>
    <t xml:space="preserve"> </t>
  </si>
  <si>
    <t>Allocation</t>
  </si>
  <si>
    <t>Rent</t>
  </si>
  <si>
    <t>Facility Maintenance</t>
  </si>
  <si>
    <t>Equipment Expenses</t>
  </si>
  <si>
    <t>Match Type</t>
  </si>
  <si>
    <t>Matching</t>
  </si>
  <si>
    <t>Non-Matching</t>
  </si>
  <si>
    <t>Volunteer Support In-Kind</t>
  </si>
  <si>
    <t>Host Site In-Kind Space</t>
  </si>
  <si>
    <t>Other Non-Cash Support (describe)</t>
  </si>
  <si>
    <t>SUB-TOTAL NON-CASH MATCH</t>
  </si>
  <si>
    <t>TOTAL REVENUE</t>
  </si>
  <si>
    <t>Personnel Worksheet</t>
  </si>
  <si>
    <t>Expense Worksheet</t>
  </si>
  <si>
    <t>Revenue Worksheet</t>
  </si>
  <si>
    <t>Position Title</t>
  </si>
  <si>
    <t>Enter Organization Name into cell C4.</t>
  </si>
  <si>
    <t>Other Expenses (Describe)</t>
  </si>
  <si>
    <t>Accounting Audit &amp; Finance</t>
  </si>
  <si>
    <t>INSTRUCTIONS</t>
  </si>
  <si>
    <t>Enter Hours per week:</t>
  </si>
  <si>
    <t>Enter Hourly Rate:</t>
  </si>
  <si>
    <r>
      <t xml:space="preserve">Enter the hourly rate for each position </t>
    </r>
    <r>
      <rPr>
        <b/>
        <sz val="11"/>
        <color rgb="FFC00000"/>
        <rFont val="Calibri"/>
        <family val="2"/>
      </rPr>
      <t>(use the hourly rate even if the position is paid on a salaried basis)</t>
    </r>
    <r>
      <rPr>
        <sz val="11"/>
        <color theme="1"/>
        <rFont val="Calibri"/>
        <family val="2"/>
      </rPr>
      <t>.</t>
    </r>
  </si>
  <si>
    <t>Enter Fringe Percentage:</t>
  </si>
  <si>
    <t>Title</t>
  </si>
  <si>
    <t>Line Description</t>
  </si>
  <si>
    <t>TITLE III GRANT APPLICATION</t>
  </si>
  <si>
    <t>TOTAL VOLUNTEERS</t>
  </si>
  <si>
    <t>N/A</t>
  </si>
  <si>
    <t>Other Sources</t>
  </si>
  <si>
    <t>ADMIN STAFF</t>
  </si>
  <si>
    <t>ADMIN &amp; GENERAL COSTS</t>
  </si>
  <si>
    <t>TOTAL ADMIN &amp; GENERAL</t>
  </si>
  <si>
    <t>TOTAL PROGRAM COSTS</t>
  </si>
  <si>
    <t>Data Processing (Payroll Fees)</t>
  </si>
  <si>
    <t>Housekeeping Supplies</t>
  </si>
  <si>
    <t>Office Supplies (Direct)</t>
  </si>
  <si>
    <t>Employee Travel</t>
  </si>
  <si>
    <t>TOTAL STAFF</t>
  </si>
  <si>
    <t>Program</t>
  </si>
  <si>
    <t>Cost of allocated Office Space (Rent/Util/Maint/Ins)</t>
  </si>
  <si>
    <t>Admin Staff Communications</t>
  </si>
  <si>
    <t>General Office Supplies/Printing</t>
  </si>
  <si>
    <t>NON-FEDERAL IN-KIND MATCH</t>
  </si>
  <si>
    <t>TOTAL NON-MATCHING REVENUE</t>
  </si>
  <si>
    <t>PROGRAM EXPENSES</t>
  </si>
  <si>
    <t>SUPPORTING REVENUE</t>
  </si>
  <si>
    <t>TOTAL</t>
  </si>
  <si>
    <t>Date</t>
  </si>
  <si>
    <t>Units of Service</t>
  </si>
  <si>
    <t>SERVICE TARGETS</t>
  </si>
  <si>
    <t>Minority</t>
  </si>
  <si>
    <t>Severely Disabled</t>
  </si>
  <si>
    <t xml:space="preserve"> At Risk of Institutionalization</t>
  </si>
  <si>
    <t>Low Income</t>
  </si>
  <si>
    <t>Rural</t>
  </si>
  <si>
    <t>Limited English</t>
  </si>
  <si>
    <t>Low Income Minority</t>
  </si>
  <si>
    <r>
      <rPr>
        <b/>
        <sz val="11"/>
        <rFont val="Calibri"/>
        <family val="2"/>
      </rPr>
      <t>SERVICE NAME</t>
    </r>
    <r>
      <rPr>
        <sz val="10"/>
        <rFont val="Calibri"/>
        <family val="2"/>
      </rPr>
      <t xml:space="preserve"> </t>
    </r>
    <r>
      <rPr>
        <sz val="8"/>
        <rFont val="Calibri"/>
        <family val="2"/>
      </rPr>
      <t>(Refer to Reference Material for Service Name)</t>
    </r>
  </si>
  <si>
    <r>
      <rPr>
        <b/>
        <sz val="11"/>
        <color theme="1"/>
        <rFont val="Calibri"/>
        <family val="2"/>
      </rPr>
      <t xml:space="preserve">Low Income: </t>
    </r>
    <r>
      <rPr>
        <sz val="11"/>
        <color theme="1"/>
        <rFont val="Calibri"/>
        <family val="2"/>
      </rPr>
      <t xml:space="preserve">  All clients 100% or below poverty line.</t>
    </r>
  </si>
  <si>
    <r>
      <rPr>
        <b/>
        <sz val="11"/>
        <color theme="1"/>
        <rFont val="Calibri"/>
        <family val="2"/>
      </rPr>
      <t>Minority:</t>
    </r>
    <r>
      <rPr>
        <sz val="11"/>
        <color theme="1"/>
        <rFont val="Calibri"/>
        <family val="2"/>
      </rPr>
      <t xml:space="preserve">   African American/Black, Hispanic/Latino, Native American, Asian American, and Pacific Islander</t>
    </r>
  </si>
  <si>
    <r>
      <rPr>
        <b/>
        <sz val="11"/>
        <color theme="1"/>
        <rFont val="Calibri"/>
        <family val="2"/>
      </rPr>
      <t>Low Income Minority:</t>
    </r>
    <r>
      <rPr>
        <sz val="11"/>
        <color theme="1"/>
        <rFont val="Calibri"/>
        <family val="2"/>
      </rPr>
      <t xml:space="preserve">  All Minority clients 100% or below poverty line</t>
    </r>
  </si>
  <si>
    <t>Near Poor</t>
  </si>
  <si>
    <r>
      <rPr>
        <b/>
        <sz val="11"/>
        <color theme="1"/>
        <rFont val="Calibri"/>
        <family val="2"/>
      </rPr>
      <t>Near Poor:</t>
    </r>
    <r>
      <rPr>
        <sz val="11"/>
        <color theme="1"/>
        <rFont val="Calibri"/>
        <family val="2"/>
      </rPr>
      <t xml:space="preserve">  All clients at or below 150% of poverty</t>
    </r>
  </si>
  <si>
    <r>
      <rPr>
        <b/>
        <sz val="11"/>
        <color theme="1"/>
        <rFont val="Calibri"/>
        <family val="2"/>
      </rPr>
      <t>Limited English Proficiency:</t>
    </r>
    <r>
      <rPr>
        <sz val="11"/>
        <color theme="1"/>
        <rFont val="Calibri"/>
        <family val="2"/>
      </rPr>
      <t xml:space="preserve">  Individuals who do not speak English as their primary language and who have a limited ability to read, speak, write, or understand English, can be limited English proficient, or "LEP".  These individuals may be entitled to language assistance with respect to a particular type of service, benefit, or encounter</t>
    </r>
  </si>
  <si>
    <r>
      <rPr>
        <b/>
        <sz val="11"/>
        <color theme="1"/>
        <rFont val="Calibri"/>
        <family val="2"/>
      </rPr>
      <t>Severely Disabled:</t>
    </r>
    <r>
      <rPr>
        <sz val="11"/>
        <color theme="1"/>
        <rFont val="Calibri"/>
        <family val="2"/>
      </rPr>
      <t xml:space="preserve">  All clients with reported need for assistance with 3 or more ADL's</t>
    </r>
  </si>
  <si>
    <r>
      <rPr>
        <b/>
        <sz val="11"/>
        <color theme="1"/>
        <rFont val="Calibri"/>
        <family val="2"/>
      </rPr>
      <t>At Risk of Institutionalization:</t>
    </r>
    <r>
      <rPr>
        <sz val="11"/>
        <color theme="1"/>
        <rFont val="Calibri"/>
        <family val="2"/>
      </rPr>
      <t xml:space="preserve">  All severely disabled clients who do not reside in nursing homes and lives alone or is below 100% FPL or over 80</t>
    </r>
  </si>
  <si>
    <t>Alzheimer's &amp; Related Disorders</t>
  </si>
  <si>
    <r>
      <rPr>
        <b/>
        <sz val="11"/>
        <color theme="1"/>
        <rFont val="Calibri"/>
        <family val="2"/>
      </rPr>
      <t>Alzhiemer's &amp; Related Disorders:</t>
    </r>
    <r>
      <rPr>
        <sz val="11"/>
        <color theme="1"/>
        <rFont val="Calibri"/>
        <family val="2"/>
      </rPr>
      <t xml:space="preserve">  All clients with neurological or organic brain dysfunction</t>
    </r>
  </si>
  <si>
    <t>UNITS</t>
  </si>
  <si>
    <t>TITLE III COST</t>
  </si>
  <si>
    <t>PERSONNEL</t>
  </si>
  <si>
    <t>Unit of Measure</t>
  </si>
  <si>
    <t>TOTAL EXPENSES</t>
  </si>
  <si>
    <t>Submitted by (Name &amp; Title)</t>
  </si>
  <si>
    <t>COST PER UNIT</t>
  </si>
  <si>
    <t>Enter Organization Annual Operating Budget</t>
  </si>
  <si>
    <t>Enter Prior Year Award (If Applicable)</t>
  </si>
  <si>
    <t>Enter Provider Name</t>
  </si>
  <si>
    <t>Submitted by</t>
  </si>
  <si>
    <t>A &amp; G Max</t>
  </si>
  <si>
    <t>Notes</t>
  </si>
  <si>
    <t>Enter Prior year award (if applicable) into cell D8.</t>
  </si>
  <si>
    <t>Enter the overall Organization Annual Budget Amount into cell D7.</t>
  </si>
  <si>
    <t>FACILTIIES &amp; EQUIPMENT</t>
  </si>
  <si>
    <t>TOTAL ADMIN POSITIONS</t>
  </si>
  <si>
    <t>Postage (Direct)</t>
  </si>
  <si>
    <t>Communications (Including cell &amp; Internet access)</t>
  </si>
  <si>
    <t>Facilities &amp; Equip</t>
  </si>
  <si>
    <t>Other Direct Costs</t>
  </si>
  <si>
    <t>PROGRAM INCOME</t>
  </si>
  <si>
    <t>TOWN</t>
  </si>
  <si>
    <t>Type</t>
  </si>
  <si>
    <t>Andover</t>
  </si>
  <si>
    <t>Tolland</t>
  </si>
  <si>
    <t>Ansonia</t>
  </si>
  <si>
    <t>New Haven</t>
  </si>
  <si>
    <t>Ashford</t>
  </si>
  <si>
    <t>Windham</t>
  </si>
  <si>
    <t>Avon</t>
  </si>
  <si>
    <t>Hartford</t>
  </si>
  <si>
    <t>Barkhamsted</t>
  </si>
  <si>
    <t>Litchfield</t>
  </si>
  <si>
    <t>Beacon Falls</t>
  </si>
  <si>
    <t>Berlin</t>
  </si>
  <si>
    <t>Bethany</t>
  </si>
  <si>
    <t>Bethel</t>
  </si>
  <si>
    <t>Fairfield</t>
  </si>
  <si>
    <t>Bethlehem</t>
  </si>
  <si>
    <t>Bloomfield</t>
  </si>
  <si>
    <t>Bolton</t>
  </si>
  <si>
    <t>Bozrah</t>
  </si>
  <si>
    <t>New London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</si>
  <si>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</si>
  <si>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</si>
  <si>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</si>
  <si>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</si>
  <si>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</si>
  <si>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</si>
  <si>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</si>
  <si>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</si>
  <si>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</si>
  <si>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</si>
  <si>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</si>
  <si>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</si>
  <si>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</si>
  <si>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</si>
  <si>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</si>
  <si>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</si>
  <si>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</si>
  <si>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</si>
  <si>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</si>
  <si>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</si>
  <si>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</si>
  <si>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</si>
  <si>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</si>
  <si>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</si>
  <si>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</si>
  <si>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</si>
  <si>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</si>
  <si>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</si>
  <si>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</si>
  <si>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</si>
  <si>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</si>
  <si>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</si>
  <si>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</si>
  <si>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</si>
  <si>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</si>
  <si>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</si>
  <si>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</si>
  <si>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</si>
  <si>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</si>
  <si>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</si>
  <si>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</si>
  <si>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</si>
  <si>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</si>
  <si>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</si>
  <si>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</si>
  <si>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</si>
  <si>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</si>
  <si>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</si>
  <si>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</si>
  <si>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</si>
  <si>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</si>
  <si>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</si>
  <si>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</si>
  <si>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</si>
  <si>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</si>
  <si>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</si>
  <si>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</si>
  <si>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</si>
  <si>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</si>
  <si>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</si>
  <si>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</si>
  <si>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</si>
  <si>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</si>
  <si>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</si>
  <si>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</si>
  <si>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</si>
  <si>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</si>
  <si>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</si>
  <si>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</si>
  <si>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</si>
  <si>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</si>
  <si>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</si>
  <si>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</si>
  <si>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</si>
  <si>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</si>
  <si>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</si>
  <si>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</si>
  <si>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</si>
  <si>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</si>
  <si>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</si>
  <si>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</si>
  <si>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</si>
  <si>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</si>
  <si>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</si>
  <si>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</si>
  <si>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</si>
  <si>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</si>
  <si>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</si>
  <si>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</si>
  <si>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</si>
  <si>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</si>
  <si>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</si>
  <si>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</si>
  <si>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</si>
  <si>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</si>
  <si>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</si>
  <si>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</si>
  <si>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</si>
  <si>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</si>
  <si>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</si>
  <si>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</si>
  <si>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</si>
  <si>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</si>
  <si>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</si>
  <si>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</si>
  <si>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</si>
  <si>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</si>
  <si>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</si>
  <si>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</si>
  <si>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</si>
  <si>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</si>
  <si>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</si>
  <si>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</si>
  <si>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</si>
  <si>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</si>
  <si>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</si>
  <si>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</si>
  <si>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</si>
  <si>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</si>
  <si>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</si>
  <si>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</si>
  <si>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</si>
  <si>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</si>
  <si>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</si>
  <si>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</si>
  <si>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</si>
  <si>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</si>
  <si>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</si>
  <si>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</si>
  <si>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</si>
  <si>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</si>
  <si>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</si>
  <si>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</si>
  <si>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</si>
  <si>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</si>
  <si>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</si>
  <si>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</si>
  <si>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</si>
  <si>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</si>
  <si>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</si>
  <si>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</si>
  <si>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</si>
  <si>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</si>
  <si>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</si>
  <si>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</si>
  <si>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</si>
  <si>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</si>
  <si>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</si>
  <si>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</si>
  <si>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TOTAL MUNICIPAL SUPPORT</t>
  </si>
  <si>
    <t>Vehicle Costs</t>
  </si>
  <si>
    <t>MUNICIPAL SUPPORT (List Below)</t>
  </si>
  <si>
    <t>TOTAL SUPPORTING REVENUE</t>
  </si>
  <si>
    <t>Contractual Services</t>
  </si>
  <si>
    <t>In-Kind Support</t>
  </si>
  <si>
    <t>Title III</t>
  </si>
  <si>
    <t>VOLUNTEER PERSONNEL (Unpaid In-Kind Staff)</t>
  </si>
  <si>
    <t>VEHICLE &amp; DELIVERY</t>
  </si>
  <si>
    <t>Other Cash (List- Includes Federal Sources)</t>
  </si>
  <si>
    <t>NON-FEDERAL CASH MATCH</t>
  </si>
  <si>
    <t>TOTAL NON-FEDERAL CASH MATCH</t>
  </si>
  <si>
    <t>Other Cash (Including Federal)</t>
  </si>
  <si>
    <t>Other Non-Federal Cash</t>
  </si>
  <si>
    <t>Years funded by Title III Grants</t>
  </si>
  <si>
    <t>BUDGET SUMMARY</t>
  </si>
  <si>
    <t>NET COST TO TITLE III</t>
  </si>
  <si>
    <t>MATCH CALCULATION</t>
  </si>
  <si>
    <t>Less Non-Matching Income</t>
  </si>
  <si>
    <t>Total Program expenses</t>
  </si>
  <si>
    <t>Net Program Expenses</t>
  </si>
  <si>
    <t>thru</t>
  </si>
  <si>
    <t>EXPENSES</t>
  </si>
  <si>
    <t>CLIENTS</t>
  </si>
  <si>
    <t>SERVICE</t>
  </si>
  <si>
    <t>Title III Request</t>
  </si>
  <si>
    <t>% of Total</t>
  </si>
  <si>
    <t>Required Match</t>
  </si>
  <si>
    <t>Actual Match</t>
  </si>
  <si>
    <t>Annual Operating Budget:</t>
  </si>
  <si>
    <t>Program Budget:</t>
  </si>
  <si>
    <t>Prior Year Award (If Applicable):</t>
  </si>
  <si>
    <t>In-Kind Expenses</t>
  </si>
  <si>
    <t>In-Kind Expenses (Including Personnel)</t>
  </si>
  <si>
    <t>VOLUNTEER &amp; IN-KIND EXPENSES</t>
  </si>
  <si>
    <t>Exp Check</t>
  </si>
  <si>
    <t>Rev Check</t>
  </si>
  <si>
    <t>NET EXPENSE</t>
  </si>
  <si>
    <t>Enter the name of the person preparing and submitting the budget form into cell G4.</t>
  </si>
  <si>
    <t>Enter the Title of the person preparing and submitting the budget form into cell G5.</t>
  </si>
  <si>
    <t>Enter the Date of the budget form in cell G6.</t>
  </si>
  <si>
    <r>
      <t>This is expressed as a percentage of wages. Enter the fringe</t>
    </r>
    <r>
      <rPr>
        <b/>
        <sz val="11"/>
        <color rgb="FFC00000"/>
        <rFont val="Calibri"/>
        <family val="2"/>
      </rPr>
      <t xml:space="preserve"> percentage</t>
    </r>
    <r>
      <rPr>
        <sz val="11"/>
        <color theme="1"/>
        <rFont val="Calibri"/>
        <family val="2"/>
      </rPr>
      <t xml:space="preserve"> for each postion title. </t>
    </r>
  </si>
  <si>
    <t>From Revenue Tab</t>
  </si>
  <si>
    <t>From Personnel Tab</t>
  </si>
  <si>
    <t>Administrative Staff</t>
  </si>
  <si>
    <t>For each expense line item, enter the amounts included in the Title III request into column C.</t>
  </si>
  <si>
    <t>Enter the amounts covered by other funding sources into column D.</t>
  </si>
  <si>
    <t>Column E will calculate the total amount for the line item for the budget period.</t>
  </si>
  <si>
    <t>Enter Direct Costs</t>
  </si>
  <si>
    <t>IT Support</t>
  </si>
  <si>
    <t>Professional Dues &amp; Subscriptions</t>
  </si>
  <si>
    <t>Enter Administrative Costs</t>
  </si>
  <si>
    <t>For expenses that do not fit into a category, include in "Other Costs" and enter a line item descritpion in column B.</t>
  </si>
  <si>
    <t>Other Admin &amp; General Expenses (Describe)</t>
  </si>
  <si>
    <t>Admin Staff Travel</t>
  </si>
  <si>
    <t>Providers are instructed to allow a donation from program particpants. This is a donation only and not required.</t>
  </si>
  <si>
    <t>Non-Federal Cash Match</t>
  </si>
  <si>
    <t>Grants</t>
  </si>
  <si>
    <t>Fundraising</t>
  </si>
  <si>
    <t>Private Donations</t>
  </si>
  <si>
    <t>Foundation Support</t>
  </si>
  <si>
    <t>Match Status:</t>
  </si>
  <si>
    <t>Annual Salary</t>
  </si>
  <si>
    <t>for Position</t>
  </si>
  <si>
    <t>Vehicle Operating Costs (Exclude Purchase, Lease, or Depr)</t>
  </si>
  <si>
    <t>TitleIII</t>
  </si>
  <si>
    <t>Wages Allocation</t>
  </si>
  <si>
    <t>Fringe Allocation</t>
  </si>
  <si>
    <t>Fringe Costs for Administrative Staff</t>
  </si>
  <si>
    <t>Hours Per Week worked</t>
  </si>
  <si>
    <t>Amount</t>
  </si>
  <si>
    <t>Total Program</t>
  </si>
  <si>
    <t>Organization name:</t>
  </si>
  <si>
    <t>NET COST ASSIGNED</t>
  </si>
  <si>
    <t>Total Personnel</t>
  </si>
  <si>
    <t>Unduplicated ClientsTotal</t>
  </si>
  <si>
    <t>FISCAL YEAR 2027</t>
  </si>
  <si>
    <t>OF SOUTH CENTRAL CT</t>
  </si>
  <si>
    <t xml:space="preserve">AGENCY ON AGING </t>
  </si>
  <si>
    <t>Agency on Aging of South Central CT (AOASCC) operates on the Federal Fiscal Year. Prepare numbers based on revenue &amp; expenses incurred from October 1 thru September 30.</t>
  </si>
  <si>
    <t>Software Subscripions (Direclty related to service)</t>
  </si>
  <si>
    <r>
      <rPr>
        <b/>
        <sz val="11"/>
        <color theme="1"/>
        <rFont val="Calibri"/>
        <family val="2"/>
      </rPr>
      <t>Rural:</t>
    </r>
    <r>
      <rPr>
        <sz val="11"/>
        <color theme="1"/>
        <rFont val="Calibri"/>
        <family val="2"/>
      </rPr>
      <t xml:space="preserve">  Encompasses all population, housing, and territory not included within an urban area.  </t>
    </r>
  </si>
  <si>
    <t>Enter Project/Program Name</t>
  </si>
  <si>
    <t>Enter Project/Program Name into cell C5.</t>
  </si>
  <si>
    <t>All applicants are required to provide at least 25% matching income . This can be in the form of cash match and/or in-kind.</t>
  </si>
  <si>
    <t>Enter the hours per week spent on the Title III portion of the project/program into column D.</t>
  </si>
  <si>
    <t>Enter the hours per week spent on this project/ program which is funded by other sources into column E.</t>
  </si>
  <si>
    <t>Other Project/Program Income</t>
  </si>
  <si>
    <t>Project/Program Name:</t>
  </si>
  <si>
    <t>Enter Staff Position Titles:</t>
  </si>
  <si>
    <t>This should include program managers and/or coordinators, etc.</t>
  </si>
  <si>
    <t>Fringe for Staff</t>
  </si>
  <si>
    <t>OTHER COSTS</t>
  </si>
  <si>
    <t>AOASCC TITLE III GRANT APPLICATION- BUDGET WORKBOOK</t>
  </si>
  <si>
    <t>TOTAL COSTS</t>
  </si>
  <si>
    <t>Enter Volunteer Positions if applicable:</t>
  </si>
  <si>
    <t>Volunteer staff are individuals who provide services to the project/program for no cost. (Example: pro-bono attorney)  ONLY enter information into white cells that do not have N/A</t>
  </si>
  <si>
    <t>Insurance (Property/Liability, etc.)</t>
  </si>
  <si>
    <t xml:space="preserve">Fringe expenses include Payroll Taxes, Group Health/Dental/Life insurance, retirement contributions. </t>
  </si>
  <si>
    <t>Description of Direct Program Costs</t>
  </si>
  <si>
    <t>Admin cost charged to Title III may not exceed 10% of all Title III direct expenses.</t>
  </si>
  <si>
    <t>Allowable matching funding sources are noted above. If a revenue source is considered</t>
  </si>
  <si>
    <t>non-matching that revenue may not be used towards your match requirement.</t>
  </si>
  <si>
    <t>List any other program income including from Federal sources or fees for service.</t>
  </si>
  <si>
    <t>List any towns that suport the program. Use the drop down in Column B menu to select the town and enter the amount into column D.</t>
  </si>
  <si>
    <t>List any other Non-Federal sources used to support the program. This can be:</t>
  </si>
  <si>
    <t>List any other In-Kind support including donated program space.</t>
  </si>
  <si>
    <t xml:space="preserve">You determine the number of service units you can provide using your Title III request amount AND your match (match must be at least 25% of Title III funds) </t>
  </si>
  <si>
    <t>Use the following definitions to complete service grid:</t>
  </si>
  <si>
    <t>Service Name and its unit of measurement is defined by the State's Bureau of Aging MIS Service Definitions Directory</t>
  </si>
  <si>
    <t>BUDGET WORKBOOK</t>
  </si>
  <si>
    <t>Staff (Salary)</t>
  </si>
  <si>
    <t xml:space="preserve">Recipients of Title III funds must match at least 25% of their award through other sources. </t>
  </si>
  <si>
    <t>DIRECT STAFF</t>
  </si>
  <si>
    <t>Use this section to identify personnel who directly support your project/program</t>
  </si>
  <si>
    <t xml:space="preserve">Enter the total cost that is administrative in nature in the Admin Cost row (row 57). </t>
  </si>
  <si>
    <t>Admin Cost (maximum allowed to be charged to Title III is 10%)</t>
  </si>
  <si>
    <t>Make sure you work from the left to the right and only fill out  the first section ( Annual Salary through Fringe) The rest of the sheet auto populates.</t>
  </si>
  <si>
    <t>Only enter data starting on line 9 into columns C &amp; D in the white cells only</t>
  </si>
  <si>
    <t xml:space="preserve">Only enter amounts in Column D and names of Revenue Sources in column B when applicable.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</si>
</sst>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3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C00000"/>
      <name val="Calibri"/>
      <family val="2"/>
    </font>
    <font>
      <sz val="14"/>
      <color theme="1"/>
      <name val="Calibri"/>
      <family val="2"/>
    </font>
    <font>
      <b/>
      <sz val="14"/>
      <color rgb="FFC00000"/>
      <name val="Calibri"/>
      <family val="2"/>
    </font>
    <font>
      <b/>
      <sz val="10"/>
      <color theme="0" tint="-0.34998626667073579"/>
      <name val="Calibri"/>
      <family val="2"/>
    </font>
    <font>
      <b/>
      <sz val="18"/>
      <color rgb="FFC0000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rgb="FF00B050"/>
      <name val="Calibri"/>
      <family val="2"/>
    </font>
    <font>
      <b/>
      <sz val="11"/>
      <color theme="3" tint="0.499984740745262"/>
      <name val="Calibri"/>
      <family val="2"/>
    </font>
    <font>
      <sz val="12"/>
      <color theme="1"/>
      <name val="Calibri"/>
      <family val="2"/>
    </font>
    <font>
      <b/>
      <i/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3" tint="0.249977111117893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b/>
      <sz val="11"/>
      <color theme="4" tint="-0.249977111117893"/>
      <name val="Calibri"/>
      <family val="2"/>
    </font>
    <font>
      <b/>
      <sz val="17.5"/>
      <color theme="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sz val="10"/>
      <color rgb="FFFF0000"/>
      <name val="Calibri"/>
      <family val="2"/>
    </font>
    <font>
      <b/>
      <sz val="11"/>
      <color rgb="FF00B0F0"/>
      <name val="Calibri"/>
      <family val="2"/>
    </font>
    <font>
      <sz val="11"/>
      <color rgb="FF00B0F0"/>
      <name val="Calibri"/>
      <family val="2"/>
    </font>
    <font>
      <sz val="14"/>
      <color rgb="FF00B0F0"/>
      <name val="Calibri"/>
      <family val="2"/>
    </font>
    <font>
      <sz val="10"/>
      <color rgb="FF00B0F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darkGray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8" fillId="0" borderId="0" xfId="0" applyFont="1"/>
    <xf numFmtId="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10" fontId="0" fillId="0" borderId="2" xfId="1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0" fillId="2" borderId="0" xfId="0" applyFill="1"/>
    <xf numFmtId="4" fontId="0" fillId="0" borderId="0" xfId="0" applyNumberFormat="1"/>
    <xf numFmtId="0" fontId="3" fillId="0" borderId="2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0" xfId="0" applyFont="1"/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0" fillId="0" borderId="1" xfId="0" applyBorder="1"/>
    <xf numFmtId="0" fontId="1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3" fontId="12" fillId="0" borderId="7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5" fillId="3" borderId="3" xfId="0" applyFont="1" applyFill="1" applyBorder="1"/>
    <xf numFmtId="0" fontId="5" fillId="3" borderId="2" xfId="0" applyFont="1" applyFill="1" applyBorder="1" applyAlignment="1">
      <alignment horizontal="center"/>
    </xf>
    <xf numFmtId="3" fontId="7" fillId="0" borderId="2" xfId="0" applyNumberFormat="1" applyFont="1" applyBorder="1"/>
    <xf numFmtId="0" fontId="5" fillId="3" borderId="3" xfId="0" applyFont="1" applyFill="1" applyBorder="1" applyAlignment="1">
      <alignment horizontal="centerContinuous"/>
    </xf>
    <xf numFmtId="3" fontId="7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0" fillId="0" borderId="2" xfId="0" applyBorder="1" applyAlignment="1" applyProtection="1">
      <alignment horizontal="left" indent="1"/>
      <protection locked="0"/>
    </xf>
    <xf numFmtId="0" fontId="0" fillId="3" borderId="1" xfId="0" applyFill="1" applyBorder="1"/>
    <xf numFmtId="0" fontId="19" fillId="0" borderId="0" xfId="0" applyFont="1" applyAlignment="1">
      <alignment horizontal="left"/>
    </xf>
    <xf numFmtId="0" fontId="7" fillId="0" borderId="3" xfId="0" applyFont="1" applyBorder="1"/>
    <xf numFmtId="0" fontId="5" fillId="3" borderId="1" xfId="0" applyFont="1" applyFill="1" applyBorder="1" applyAlignment="1">
      <alignment horizontal="centerContinuous"/>
    </xf>
    <xf numFmtId="165" fontId="5" fillId="0" borderId="2" xfId="0" applyNumberFormat="1" applyFont="1" applyBorder="1"/>
    <xf numFmtId="4" fontId="0" fillId="0" borderId="2" xfId="0" applyNumberFormat="1" applyBorder="1"/>
    <xf numFmtId="4" fontId="21" fillId="0" borderId="2" xfId="0" applyNumberFormat="1" applyFont="1" applyBorder="1" applyProtection="1"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>
      <alignment horizontal="center"/>
    </xf>
    <xf numFmtId="0" fontId="0" fillId="0" borderId="2" xfId="0" applyBorder="1" applyAlignment="1" applyProtection="1">
      <alignment horizontal="left" indent="2"/>
      <protection locked="0"/>
    </xf>
    <xf numFmtId="4" fontId="21" fillId="0" borderId="2" xfId="0" applyNumberFormat="1" applyFont="1" applyBorder="1" applyAlignment="1" applyProtection="1">
      <alignment vertical="top"/>
      <protection locked="0"/>
    </xf>
    <xf numFmtId="3" fontId="0" fillId="0" borderId="0" xfId="0" applyNumberFormat="1"/>
    <xf numFmtId="4" fontId="20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0" fillId="0" borderId="9" xfId="0" applyBorder="1"/>
    <xf numFmtId="0" fontId="5" fillId="3" borderId="2" xfId="0" applyFont="1" applyFill="1" applyBorder="1" applyAlignment="1">
      <alignment horizontal="centerContinuous"/>
    </xf>
    <xf numFmtId="0" fontId="0" fillId="3" borderId="1" xfId="0" applyFill="1" applyBorder="1" applyAlignment="1">
      <alignment horizontal="centerContinuous"/>
    </xf>
    <xf numFmtId="3" fontId="7" fillId="0" borderId="0" xfId="0" applyNumberFormat="1" applyFont="1"/>
    <xf numFmtId="164" fontId="7" fillId="0" borderId="0" xfId="1" applyNumberFormat="1" applyFont="1" applyAlignment="1">
      <alignment horizontal="center"/>
    </xf>
    <xf numFmtId="0" fontId="5" fillId="3" borderId="4" xfId="0" applyFont="1" applyFill="1" applyBorder="1" applyAlignment="1">
      <alignment horizontal="centerContinuous"/>
    </xf>
    <xf numFmtId="0" fontId="5" fillId="4" borderId="3" xfId="0" applyFont="1" applyFill="1" applyBorder="1"/>
    <xf numFmtId="0" fontId="7" fillId="0" borderId="1" xfId="0" applyFont="1" applyBorder="1"/>
    <xf numFmtId="164" fontId="7" fillId="0" borderId="2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7" fillId="0" borderId="2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7" fillId="0" borderId="13" xfId="0" applyFont="1" applyBorder="1"/>
    <xf numFmtId="0" fontId="5" fillId="0" borderId="13" xfId="0" applyFont="1" applyBorder="1" applyAlignment="1">
      <alignment horizontal="right"/>
    </xf>
    <xf numFmtId="3" fontId="5" fillId="0" borderId="0" xfId="0" applyNumberFormat="1" applyFont="1"/>
    <xf numFmtId="0" fontId="7" fillId="0" borderId="15" xfId="0" applyFont="1" applyBorder="1"/>
    <xf numFmtId="0" fontId="7" fillId="0" borderId="16" xfId="0" applyFont="1" applyBorder="1"/>
    <xf numFmtId="0" fontId="0" fillId="0" borderId="16" xfId="0" applyBorder="1"/>
    <xf numFmtId="0" fontId="0" fillId="0" borderId="17" xfId="0" applyBorder="1"/>
    <xf numFmtId="0" fontId="5" fillId="4" borderId="15" xfId="0" applyFont="1" applyFill="1" applyBorder="1"/>
    <xf numFmtId="0" fontId="5" fillId="4" borderId="18" xfId="0" applyFont="1" applyFill="1" applyBorder="1" applyAlignment="1">
      <alignment horizontal="center"/>
    </xf>
    <xf numFmtId="0" fontId="0" fillId="3" borderId="4" xfId="0" applyFill="1" applyBorder="1" applyAlignment="1">
      <alignment horizontal="centerContinuous"/>
    </xf>
    <xf numFmtId="0" fontId="20" fillId="3" borderId="3" xfId="0" applyFont="1" applyFill="1" applyBorder="1" applyAlignment="1">
      <alignment horizontal="centerContinuous"/>
    </xf>
    <xf numFmtId="0" fontId="0" fillId="4" borderId="1" xfId="0" applyFill="1" applyBorder="1"/>
    <xf numFmtId="0" fontId="5" fillId="0" borderId="0" xfId="0" applyFont="1" applyAlignment="1">
      <alignment horizontal="right"/>
    </xf>
    <xf numFmtId="3" fontId="5" fillId="0" borderId="14" xfId="0" applyNumberFormat="1" applyFont="1" applyBorder="1" applyAlignment="1">
      <alignment horizontal="right" indent="3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right"/>
    </xf>
    <xf numFmtId="3" fontId="22" fillId="0" borderId="14" xfId="0" applyNumberFormat="1" applyFont="1" applyBorder="1" applyAlignment="1">
      <alignment horizontal="right" indent="3"/>
    </xf>
    <xf numFmtId="0" fontId="7" fillId="0" borderId="3" xfId="0" applyFont="1" applyBorder="1" applyAlignment="1">
      <alignment horizontal="left" indent="1"/>
    </xf>
    <xf numFmtId="0" fontId="5" fillId="10" borderId="3" xfId="0" applyFont="1" applyFill="1" applyBorder="1"/>
    <xf numFmtId="0" fontId="0" fillId="10" borderId="1" xfId="0" applyFill="1" applyBorder="1"/>
    <xf numFmtId="3" fontId="5" fillId="10" borderId="2" xfId="0" applyNumberFormat="1" applyFont="1" applyFill="1" applyBorder="1"/>
    <xf numFmtId="164" fontId="5" fillId="10" borderId="2" xfId="1" applyNumberFormat="1" applyFont="1" applyFill="1" applyBorder="1" applyAlignment="1">
      <alignment horizontal="center"/>
    </xf>
    <xf numFmtId="164" fontId="18" fillId="0" borderId="10" xfId="1" applyNumberFormat="1" applyFont="1" applyFill="1" applyBorder="1" applyAlignment="1">
      <alignment horizontal="center"/>
    </xf>
    <xf numFmtId="4" fontId="5" fillId="0" borderId="2" xfId="0" applyNumberFormat="1" applyFont="1" applyBorder="1"/>
    <xf numFmtId="0" fontId="7" fillId="0" borderId="0" xfId="0" applyFont="1" applyAlignment="1">
      <alignment horizontal="left" indent="1"/>
    </xf>
    <xf numFmtId="0" fontId="3" fillId="0" borderId="2" xfId="0" applyFont="1" applyBorder="1" applyAlignment="1">
      <alignment horizontal="right"/>
    </xf>
    <xf numFmtId="3" fontId="5" fillId="3" borderId="2" xfId="0" applyNumberFormat="1" applyFont="1" applyFill="1" applyBorder="1"/>
    <xf numFmtId="0" fontId="5" fillId="10" borderId="3" xfId="0" applyFont="1" applyFill="1" applyBorder="1" applyAlignment="1">
      <alignment horizontal="centerContinuous"/>
    </xf>
    <xf numFmtId="0" fontId="0" fillId="10" borderId="1" xfId="0" applyFill="1" applyBorder="1" applyAlignment="1">
      <alignment horizontal="centerContinuous"/>
    </xf>
    <xf numFmtId="0" fontId="5" fillId="10" borderId="2" xfId="0" applyFont="1" applyFill="1" applyBorder="1" applyAlignment="1">
      <alignment horizontal="center"/>
    </xf>
    <xf numFmtId="0" fontId="0" fillId="0" borderId="3" xfId="0" applyBorder="1" applyAlignment="1" applyProtection="1">
      <alignment horizontal="left" vertical="top" indent="3"/>
      <protection locked="0"/>
    </xf>
    <xf numFmtId="0" fontId="2" fillId="6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3" fillId="3" borderId="2" xfId="0" applyFont="1" applyFill="1" applyBorder="1"/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/>
    <xf numFmtId="4" fontId="3" fillId="4" borderId="2" xfId="0" applyNumberFormat="1" applyFont="1" applyFill="1" applyBorder="1"/>
    <xf numFmtId="0" fontId="3" fillId="5" borderId="2" xfId="0" applyFont="1" applyFill="1" applyBorder="1"/>
    <xf numFmtId="4" fontId="3" fillId="5" borderId="2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0" fillId="4" borderId="2" xfId="0" applyFill="1" applyBorder="1"/>
    <xf numFmtId="4" fontId="2" fillId="9" borderId="2" xfId="0" applyNumberFormat="1" applyFont="1" applyFill="1" applyBorder="1" applyAlignment="1">
      <alignment horizontal="centerContinuous"/>
    </xf>
    <xf numFmtId="4" fontId="2" fillId="9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indent="3"/>
    </xf>
    <xf numFmtId="4" fontId="5" fillId="3" borderId="3" xfId="0" applyNumberFormat="1" applyFont="1" applyFill="1" applyBorder="1" applyAlignment="1">
      <alignment horizontal="centerContinuous"/>
    </xf>
    <xf numFmtId="4" fontId="5" fillId="3" borderId="1" xfId="0" applyNumberFormat="1" applyFont="1" applyFill="1" applyBorder="1" applyAlignment="1">
      <alignment horizontal="centerContinuous"/>
    </xf>
    <xf numFmtId="14" fontId="5" fillId="0" borderId="2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right"/>
    </xf>
    <xf numFmtId="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/>
    </xf>
    <xf numFmtId="164" fontId="5" fillId="0" borderId="2" xfId="1" applyNumberFormat="1" applyFont="1" applyBorder="1" applyAlignment="1" applyProtection="1">
      <alignment horizontal="center"/>
    </xf>
    <xf numFmtId="4" fontId="5" fillId="3" borderId="1" xfId="0" applyNumberFormat="1" applyFont="1" applyFill="1" applyBorder="1" applyAlignment="1">
      <alignment horizontal="right"/>
    </xf>
    <xf numFmtId="9" fontId="5" fillId="0" borderId="2" xfId="1" applyFont="1" applyFill="1" applyBorder="1" applyAlignment="1" applyProtection="1">
      <alignment horizontal="center"/>
    </xf>
    <xf numFmtId="9" fontId="10" fillId="0" borderId="0" xfId="1" applyFont="1" applyAlignment="1" applyProtection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left" vertical="top" wrapText="1" indent="8"/>
    </xf>
    <xf numFmtId="0" fontId="0" fillId="0" borderId="0" xfId="0" quotePrefix="1" applyAlignment="1">
      <alignment horizontal="right"/>
    </xf>
    <xf numFmtId="9" fontId="0" fillId="0" borderId="0" xfId="1" applyFont="1" applyAlignment="1" applyProtection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0" fillId="0" borderId="2" xfId="0" applyBorder="1" applyAlignment="1" applyProtection="1">
      <alignment horizontal="left" indent="3"/>
      <protection locked="0"/>
    </xf>
    <xf numFmtId="0" fontId="22" fillId="0" borderId="13" xfId="0" applyFont="1" applyBorder="1" applyAlignment="1">
      <alignment horizontal="right"/>
    </xf>
    <xf numFmtId="164" fontId="5" fillId="0" borderId="0" xfId="1" applyNumberFormat="1" applyFont="1" applyBorder="1" applyAlignment="1">
      <alignment horizontal="left" indent="1"/>
    </xf>
    <xf numFmtId="39" fontId="16" fillId="0" borderId="2" xfId="0" applyNumberFormat="1" applyFont="1" applyBorder="1" applyAlignment="1" applyProtection="1">
      <alignment vertical="top"/>
      <protection locked="0"/>
    </xf>
    <xf numFmtId="0" fontId="3" fillId="3" borderId="3" xfId="0" applyFont="1" applyFill="1" applyBorder="1"/>
    <xf numFmtId="4" fontId="3" fillId="3" borderId="2" xfId="0" applyNumberFormat="1" applyFont="1" applyFill="1" applyBorder="1"/>
    <xf numFmtId="0" fontId="0" fillId="0" borderId="3" xfId="0" applyBorder="1" applyAlignment="1">
      <alignment horizontal="left" vertical="top" indent="3"/>
    </xf>
    <xf numFmtId="39" fontId="16" fillId="0" borderId="2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39" fontId="3" fillId="4" borderId="2" xfId="0" applyNumberFormat="1" applyFont="1" applyFill="1" applyBorder="1" applyAlignment="1">
      <alignment vertical="top"/>
    </xf>
    <xf numFmtId="4" fontId="3" fillId="2" borderId="2" xfId="0" applyNumberFormat="1" applyFont="1" applyFill="1" applyBorder="1"/>
    <xf numFmtId="0" fontId="3" fillId="0" borderId="2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vertical="top"/>
    </xf>
    <xf numFmtId="4" fontId="3" fillId="3" borderId="2" xfId="0" applyNumberFormat="1" applyFont="1" applyFill="1" applyBorder="1" applyAlignment="1">
      <alignment vertical="top"/>
    </xf>
    <xf numFmtId="0" fontId="0" fillId="0" borderId="2" xfId="0" applyBorder="1" applyAlignment="1">
      <alignment horizontal="left" vertical="top" indent="3"/>
    </xf>
    <xf numFmtId="0" fontId="0" fillId="0" borderId="3" xfId="0" applyBorder="1" applyAlignment="1">
      <alignment horizontal="left" vertical="top"/>
    </xf>
    <xf numFmtId="0" fontId="3" fillId="2" borderId="3" xfId="0" applyFont="1" applyFill="1" applyBorder="1"/>
    <xf numFmtId="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5" borderId="3" xfId="0" applyFont="1" applyFill="1" applyBorder="1" applyAlignment="1">
      <alignment horizontal="right"/>
    </xf>
    <xf numFmtId="0" fontId="0" fillId="2" borderId="3" xfId="0" applyFill="1" applyBorder="1"/>
    <xf numFmtId="9" fontId="0" fillId="2" borderId="2" xfId="0" applyNumberFormat="1" applyFill="1" applyBorder="1" applyAlignment="1">
      <alignment horizontal="center"/>
    </xf>
    <xf numFmtId="39" fontId="0" fillId="0" borderId="0" xfId="0" applyNumberFormat="1"/>
    <xf numFmtId="3" fontId="5" fillId="0" borderId="2" xfId="0" applyNumberFormat="1" applyFont="1" applyBorder="1"/>
    <xf numFmtId="3" fontId="5" fillId="5" borderId="2" xfId="0" applyNumberFormat="1" applyFont="1" applyFill="1" applyBorder="1" applyAlignment="1">
      <alignment horizontal="center"/>
    </xf>
    <xf numFmtId="0" fontId="25" fillId="0" borderId="13" xfId="0" applyFont="1" applyBorder="1" applyAlignment="1">
      <alignment horizontal="right"/>
    </xf>
    <xf numFmtId="4" fontId="3" fillId="0" borderId="2" xfId="0" applyNumberFormat="1" applyFont="1" applyBorder="1" applyProtection="1">
      <protection locked="0"/>
    </xf>
    <xf numFmtId="3" fontId="14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4" fontId="0" fillId="0" borderId="0" xfId="0" applyNumberFormat="1" applyProtection="1">
      <protection locked="0"/>
    </xf>
    <xf numFmtId="4" fontId="2" fillId="9" borderId="2" xfId="0" applyNumberFormat="1" applyFont="1" applyFill="1" applyBorder="1" applyAlignment="1" applyProtection="1">
      <alignment horizontal="center"/>
      <protection locked="0"/>
    </xf>
    <xf numFmtId="4" fontId="2" fillId="9" borderId="2" xfId="0" applyNumberFormat="1" applyFont="1" applyFill="1" applyBorder="1" applyAlignment="1" applyProtection="1">
      <alignment horizontal="centerContinuous"/>
      <protection locked="0"/>
    </xf>
    <xf numFmtId="4" fontId="2" fillId="9" borderId="0" xfId="0" applyNumberFormat="1" applyFont="1" applyFill="1" applyAlignment="1" applyProtection="1">
      <alignment horizontal="centerContinuous"/>
      <protection locked="0"/>
    </xf>
    <xf numFmtId="0" fontId="2" fillId="8" borderId="2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16" fillId="0" borderId="2" xfId="0" applyNumberFormat="1" applyFont="1" applyBorder="1" applyProtection="1">
      <protection locked="0"/>
    </xf>
    <xf numFmtId="4" fontId="17" fillId="0" borderId="2" xfId="0" applyNumberFormat="1" applyFont="1" applyBorder="1" applyProtection="1">
      <protection locked="0"/>
    </xf>
    <xf numFmtId="4" fontId="24" fillId="0" borderId="2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4" fontId="0" fillId="2" borderId="2" xfId="0" applyNumberFormat="1" applyFill="1" applyBorder="1" applyAlignment="1" applyProtection="1">
      <alignment horizontal="center"/>
      <protection locked="0"/>
    </xf>
    <xf numFmtId="10" fontId="0" fillId="2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3" fillId="0" borderId="2" xfId="0" applyFont="1" applyBorder="1" applyProtection="1">
      <protection locked="0"/>
    </xf>
    <xf numFmtId="4" fontId="16" fillId="0" borderId="2" xfId="0" applyNumberFormat="1" applyFont="1" applyBorder="1" applyAlignment="1" applyProtection="1">
      <alignment horizontal="center"/>
      <protection locked="0"/>
    </xf>
    <xf numFmtId="4" fontId="17" fillId="0" borderId="2" xfId="0" applyNumberFormat="1" applyFont="1" applyBorder="1" applyAlignment="1" applyProtection="1">
      <alignment horizontal="center"/>
      <protection locked="0"/>
    </xf>
    <xf numFmtId="164" fontId="3" fillId="0" borderId="2" xfId="1" applyNumberFormat="1" applyFont="1" applyBorder="1" applyAlignment="1" applyProtection="1">
      <alignment horizontal="center"/>
      <protection locked="0"/>
    </xf>
    <xf numFmtId="4" fontId="16" fillId="4" borderId="2" xfId="0" applyNumberFormat="1" applyFont="1" applyFill="1" applyBorder="1" applyProtection="1">
      <protection locked="0"/>
    </xf>
    <xf numFmtId="4" fontId="17" fillId="4" borderId="2" xfId="0" applyNumberFormat="1" applyFont="1" applyFill="1" applyBorder="1" applyProtection="1">
      <protection locked="0"/>
    </xf>
    <xf numFmtId="4" fontId="24" fillId="4" borderId="2" xfId="0" applyNumberFormat="1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4" fontId="3" fillId="5" borderId="2" xfId="0" applyNumberFormat="1" applyFont="1" applyFill="1" applyBorder="1" applyProtection="1">
      <protection locked="0"/>
    </xf>
    <xf numFmtId="0" fontId="0" fillId="5" borderId="2" xfId="0" applyFill="1" applyBorder="1" applyProtection="1">
      <protection locked="0"/>
    </xf>
    <xf numFmtId="4" fontId="3" fillId="5" borderId="2" xfId="0" applyNumberFormat="1" applyFont="1" applyFill="1" applyBorder="1" applyAlignment="1" applyProtection="1">
      <alignment horizontal="center"/>
      <protection locked="0"/>
    </xf>
    <xf numFmtId="164" fontId="3" fillId="5" borderId="2" xfId="1" applyNumberFormat="1" applyFont="1" applyFill="1" applyBorder="1" applyAlignment="1" applyProtection="1">
      <alignment horizontal="center"/>
      <protection locked="0"/>
    </xf>
    <xf numFmtId="0" fontId="15" fillId="12" borderId="2" xfId="0" applyFont="1" applyFill="1" applyBorder="1" applyAlignment="1" applyProtection="1">
      <alignment horizontal="center"/>
      <protection locked="0"/>
    </xf>
    <xf numFmtId="4" fontId="9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indent="3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2" xfId="0" applyFont="1" applyBorder="1"/>
    <xf numFmtId="4" fontId="3" fillId="0" borderId="2" xfId="0" applyNumberFormat="1" applyFont="1" applyBorder="1"/>
    <xf numFmtId="164" fontId="3" fillId="0" borderId="2" xfId="1" applyNumberFormat="1" applyFont="1" applyBorder="1" applyAlignment="1" applyProtection="1">
      <alignment horizontal="center"/>
    </xf>
    <xf numFmtId="4" fontId="16" fillId="4" borderId="2" xfId="0" applyNumberFormat="1" applyFont="1" applyFill="1" applyBorder="1"/>
    <xf numFmtId="4" fontId="17" fillId="4" borderId="2" xfId="0" applyNumberFormat="1" applyFont="1" applyFill="1" applyBorder="1"/>
    <xf numFmtId="4" fontId="24" fillId="4" borderId="2" xfId="0" applyNumberFormat="1" applyFont="1" applyFill="1" applyBorder="1"/>
    <xf numFmtId="0" fontId="0" fillId="3" borderId="2" xfId="0" applyFill="1" applyBorder="1"/>
    <xf numFmtId="4" fontId="0" fillId="3" borderId="2" xfId="0" applyNumberFormat="1" applyFill="1" applyBorder="1"/>
    <xf numFmtId="10" fontId="0" fillId="3" borderId="2" xfId="0" applyNumberFormat="1" applyFill="1" applyBorder="1"/>
    <xf numFmtId="4" fontId="0" fillId="0" borderId="2" xfId="0" applyNumberFormat="1" applyBorder="1" applyAlignment="1">
      <alignment horizontal="center"/>
    </xf>
    <xf numFmtId="10" fontId="0" fillId="0" borderId="2" xfId="1" applyNumberFormat="1" applyFont="1" applyBorder="1" applyAlignment="1" applyProtection="1">
      <alignment horizontal="center"/>
    </xf>
    <xf numFmtId="4" fontId="16" fillId="0" borderId="2" xfId="0" applyNumberFormat="1" applyFont="1" applyBorder="1"/>
    <xf numFmtId="4" fontId="0" fillId="2" borderId="2" xfId="0" applyNumberFormat="1" applyFill="1" applyBorder="1"/>
    <xf numFmtId="4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/>
    <xf numFmtId="4" fontId="3" fillId="0" borderId="2" xfId="0" applyNumberFormat="1" applyFont="1" applyBorder="1" applyAlignment="1">
      <alignment horizontal="center"/>
    </xf>
    <xf numFmtId="0" fontId="0" fillId="11" borderId="3" xfId="0" applyFill="1" applyBorder="1" applyAlignment="1">
      <alignment horizontal="left" indent="3"/>
    </xf>
    <xf numFmtId="0" fontId="0" fillId="0" borderId="3" xfId="0" applyBorder="1" applyAlignment="1">
      <alignment horizontal="left" indent="3"/>
    </xf>
    <xf numFmtId="0" fontId="0" fillId="4" borderId="3" xfId="0" applyFill="1" applyBorder="1" applyAlignment="1">
      <alignment horizontal="left" indent="1"/>
    </xf>
    <xf numFmtId="4" fontId="0" fillId="4" borderId="2" xfId="0" applyNumberFormat="1" applyFill="1" applyBorder="1"/>
    <xf numFmtId="0" fontId="28" fillId="0" borderId="0" xfId="0" applyFont="1"/>
    <xf numFmtId="0" fontId="29" fillId="0" borderId="0" xfId="0" applyFont="1" applyAlignment="1">
      <alignment horizontal="left" indent="3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indent="5"/>
    </xf>
    <xf numFmtId="0" fontId="30" fillId="0" borderId="0" xfId="0" applyFont="1"/>
    <xf numFmtId="0" fontId="26" fillId="0" borderId="0" xfId="0" applyFont="1"/>
    <xf numFmtId="0" fontId="31" fillId="0" borderId="0" xfId="0" applyFont="1"/>
    <xf numFmtId="0" fontId="32" fillId="0" borderId="0" xfId="0" applyFont="1"/>
    <xf numFmtId="0" fontId="27" fillId="0" borderId="0" xfId="0" applyFont="1"/>
    <xf numFmtId="0" fontId="3" fillId="13" borderId="3" xfId="0" applyFont="1" applyFill="1" applyBorder="1" applyAlignment="1">
      <alignment horizontal="right"/>
    </xf>
    <xf numFmtId="4" fontId="3" fillId="13" borderId="2" xfId="0" applyNumberFormat="1" applyFont="1" applyFill="1" applyBorder="1"/>
    <xf numFmtId="0" fontId="4" fillId="13" borderId="3" xfId="0" applyFont="1" applyFill="1" applyBorder="1" applyProtection="1">
      <protection locked="0"/>
    </xf>
    <xf numFmtId="0" fontId="4" fillId="13" borderId="1" xfId="0" applyFont="1" applyFill="1" applyBorder="1"/>
    <xf numFmtId="0" fontId="5" fillId="13" borderId="3" xfId="0" applyFont="1" applyFill="1" applyBorder="1" applyProtection="1">
      <protection locked="0"/>
    </xf>
    <xf numFmtId="0" fontId="5" fillId="13" borderId="1" xfId="0" applyFont="1" applyFill="1" applyBorder="1"/>
    <xf numFmtId="0" fontId="5" fillId="13" borderId="2" xfId="0" applyFont="1" applyFill="1" applyBorder="1" applyAlignment="1" applyProtection="1">
      <alignment horizontal="center"/>
      <protection locked="0"/>
    </xf>
    <xf numFmtId="14" fontId="5" fillId="13" borderId="2" xfId="0" applyNumberFormat="1" applyFont="1" applyFill="1" applyBorder="1" applyAlignment="1" applyProtection="1">
      <alignment horizontal="center"/>
      <protection locked="0"/>
    </xf>
    <xf numFmtId="3" fontId="5" fillId="13" borderId="2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>
      <alignment horizontal="left" vertical="top"/>
    </xf>
    <xf numFmtId="4" fontId="16" fillId="3" borderId="2" xfId="0" applyNumberFormat="1" applyFont="1" applyFill="1" applyBorder="1" applyAlignment="1">
      <alignment vertical="top"/>
    </xf>
    <xf numFmtId="4" fontId="17" fillId="3" borderId="2" xfId="0" applyNumberFormat="1" applyFont="1" applyFill="1" applyBorder="1" applyAlignment="1">
      <alignment vertical="top"/>
    </xf>
    <xf numFmtId="4" fontId="0" fillId="3" borderId="2" xfId="0" applyNumberFormat="1" applyFill="1" applyBorder="1" applyAlignment="1">
      <alignment vertical="top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" fillId="14" borderId="2" xfId="0" applyFont="1" applyFill="1" applyBorder="1"/>
    <xf numFmtId="4" fontId="3" fillId="14" borderId="2" xfId="0" applyNumberFormat="1" applyFont="1" applyFill="1" applyBorder="1"/>
    <xf numFmtId="0" fontId="0" fillId="15" borderId="2" xfId="0" applyFill="1" applyBorder="1"/>
    <xf numFmtId="0" fontId="0" fillId="16" borderId="2" xfId="0" applyFill="1" applyBorder="1" applyAlignment="1">
      <alignment horizontal="left"/>
    </xf>
    <xf numFmtId="0" fontId="0" fillId="16" borderId="2" xfId="0" applyFill="1" applyBorder="1" applyAlignment="1">
      <alignment horizontal="center"/>
    </xf>
    <xf numFmtId="0" fontId="3" fillId="16" borderId="2" xfId="0" applyFont="1" applyFill="1" applyBorder="1"/>
    <xf numFmtId="4" fontId="3" fillId="16" borderId="2" xfId="0" applyNumberFormat="1" applyFont="1" applyFill="1" applyBorder="1"/>
    <xf numFmtId="0" fontId="3" fillId="3" borderId="2" xfId="0" applyFont="1" applyFill="1" applyBorder="1" applyAlignment="1">
      <alignment horizontal="left" inden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left" vertical="top" wrapText="1" indent="8"/>
    </xf>
    <xf numFmtId="0" fontId="0" fillId="0" borderId="0" xfId="0" applyAlignment="1">
      <alignment horizontal="left" vertical="top" wrapText="1" indent="2"/>
    </xf>
    <xf numFmtId="0" fontId="19" fillId="0" borderId="5" xfId="0" applyFont="1" applyBorder="1" applyAlignment="1">
      <alignment horizontal="left"/>
    </xf>
    <xf numFmtId="14" fontId="5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50"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 tint="-0.24994659260841701"/>
      </font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theme="0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 tint="-0.24994659260841701"/>
      </font>
    </dxf>
    <dxf>
      <font>
        <b/>
        <i val="0"/>
        <color rgb="FFC00000"/>
      </font>
    </dxf>
    <dxf>
      <font>
        <b/>
        <i val="0"/>
        <color theme="0" tint="-0.24994659260841701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 tint="-0.24994659260841701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DAA600"/>
      </font>
      <fill>
        <patternFill patternType="none">
          <bgColor auto="1"/>
        </patternFill>
      </fill>
    </dxf>
    <dxf>
      <font>
        <b/>
        <i val="0"/>
        <color rgb="FFDAA600"/>
      </font>
      <fill>
        <patternFill patternType="none">
          <bgColor auto="1"/>
        </patternFill>
      </fill>
    </dxf>
    <dxf>
      <font>
        <b/>
        <i val="0"/>
        <color rgb="FFC00000"/>
      </font>
    </dxf>
    <dxf>
      <font>
        <b/>
        <i val="0"/>
        <color theme="0" tint="-0.24994659260841701"/>
      </font>
    </dxf>
    <dxf>
      <font>
        <b/>
        <i val="0"/>
        <color rgb="FFC00000"/>
      </font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theme="6"/>
      </font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theme="6"/>
      </font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0" tint="-0.24994659260841701"/>
      </font>
    </dxf>
    <dxf>
      <font>
        <b/>
        <i val="0"/>
        <color theme="6"/>
      </font>
    </dxf>
  </dxfs>
  <tableStyles count="0" defaultTableStyle="TableStyleMedium2" defaultPivotStyle="PivotStyleLight16"/>
  <colors>
    <mruColors>
      <color rgb="FFFFFFCC"/>
      <color rgb="FFDAA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5EC2-01FC-4D1D-B2D3-410C5AEB3CB2}">
  <dimension ref="A2:K91"/>
  <sheetViews>
    <sheetView showGridLines="0" tabSelected="1" zoomScale="115" zoomScaleNormal="115" workbookViewId="0">
      <selection activeCell="B14" sqref="B14:K14"/>
    </sheetView>
  </sheetViews>
  <sheetFormatPr defaultRowHeight="15" x14ac:dyDescent="0.25"/>
  <cols>
    <col min="1" max="1" width="7.5703125" customWidth="1"/>
    <col min="2" max="2" width="35.85546875" customWidth="1"/>
    <col min="3" max="3" width="37.7109375" customWidth="1"/>
    <col min="4" max="4" width="27.140625" customWidth="1"/>
    <col min="5" max="5" width="2.5703125" customWidth="1"/>
    <col min="6" max="6" width="23.28515625" customWidth="1"/>
    <col min="7" max="7" width="31.140625" customWidth="1"/>
    <col min="8" max="8" width="2.7109375" customWidth="1"/>
    <col min="9" max="9" width="25" customWidth="1"/>
    <col min="10" max="10" width="20.5703125" customWidth="1"/>
  </cols>
  <sheetData>
    <row r="2" spans="1:11" ht="23.25" x14ac:dyDescent="0.35">
      <c r="B2" s="27" t="s">
        <v>373</v>
      </c>
      <c r="I2" s="118" t="s">
        <v>356</v>
      </c>
      <c r="J2" s="119"/>
    </row>
    <row r="3" spans="1:11" ht="18.75" x14ac:dyDescent="0.3">
      <c r="I3" s="3" t="s">
        <v>8</v>
      </c>
      <c r="J3" s="120">
        <v>46296</v>
      </c>
    </row>
    <row r="4" spans="1:11" ht="21" x14ac:dyDescent="0.35">
      <c r="B4" s="121" t="s">
        <v>96</v>
      </c>
      <c r="C4" s="238"/>
      <c r="D4" s="239"/>
      <c r="F4" s="122" t="s">
        <v>97</v>
      </c>
      <c r="G4" s="242"/>
      <c r="I4" s="3" t="s">
        <v>9</v>
      </c>
      <c r="J4" s="120">
        <v>46660</v>
      </c>
    </row>
    <row r="5" spans="1:11" ht="18.75" x14ac:dyDescent="0.3">
      <c r="B5" s="123" t="s">
        <v>362</v>
      </c>
      <c r="C5" s="240"/>
      <c r="D5" s="241"/>
      <c r="F5" s="122" t="s">
        <v>42</v>
      </c>
      <c r="G5" s="243"/>
      <c r="I5" s="122" t="s">
        <v>10</v>
      </c>
      <c r="J5" s="3">
        <f>(J4-J3)/7</f>
        <v>52</v>
      </c>
    </row>
    <row r="6" spans="1:11" ht="18.75" x14ac:dyDescent="0.3">
      <c r="F6" s="122" t="s">
        <v>66</v>
      </c>
      <c r="G6" s="243"/>
    </row>
    <row r="7" spans="1:11" ht="18.75" x14ac:dyDescent="0.3">
      <c r="B7" s="124"/>
      <c r="C7" s="125" t="s">
        <v>94</v>
      </c>
      <c r="D7" s="244"/>
      <c r="I7" s="122" t="s">
        <v>12</v>
      </c>
      <c r="J7" s="126">
        <f>IF(ISBLANK(D9),0.25,VLOOKUP(D9,YearsTable,2))</f>
        <v>0.25</v>
      </c>
    </row>
    <row r="8" spans="1:11" ht="18.75" x14ac:dyDescent="0.3">
      <c r="B8" s="124"/>
      <c r="C8" s="127" t="s">
        <v>95</v>
      </c>
      <c r="D8" s="244"/>
      <c r="I8" s="122" t="s">
        <v>98</v>
      </c>
      <c r="J8" s="128">
        <v>0.1</v>
      </c>
    </row>
    <row r="9" spans="1:11" ht="18.75" hidden="1" x14ac:dyDescent="0.3">
      <c r="B9" s="124"/>
      <c r="C9" s="127" t="s">
        <v>294</v>
      </c>
      <c r="D9" s="162">
        <v>3</v>
      </c>
    </row>
    <row r="10" spans="1:11" ht="23.25" x14ac:dyDescent="0.3">
      <c r="B10" s="80"/>
      <c r="C10" s="80"/>
      <c r="F10" s="129"/>
      <c r="G10" s="129"/>
    </row>
    <row r="11" spans="1:11" ht="8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8.75" x14ac:dyDescent="0.3">
      <c r="A12" s="9"/>
      <c r="B12" s="4" t="s">
        <v>37</v>
      </c>
      <c r="C12" s="9"/>
      <c r="D12" s="9"/>
      <c r="E12" s="9"/>
      <c r="F12" s="9"/>
      <c r="G12" s="9"/>
    </row>
    <row r="13" spans="1:11" ht="18.75" x14ac:dyDescent="0.25">
      <c r="A13" s="130">
        <v>1</v>
      </c>
      <c r="B13" s="261" t="s">
        <v>34</v>
      </c>
      <c r="C13" s="261"/>
      <c r="D13" s="261"/>
      <c r="E13" s="261"/>
      <c r="F13" s="261"/>
      <c r="G13" s="261"/>
      <c r="H13" s="261"/>
      <c r="I13" s="261"/>
      <c r="J13" s="261"/>
      <c r="K13" s="261"/>
    </row>
    <row r="14" spans="1:11" ht="18.75" x14ac:dyDescent="0.25">
      <c r="A14" s="130">
        <v>2</v>
      </c>
      <c r="B14" s="261" t="s">
        <v>363</v>
      </c>
      <c r="C14" s="261"/>
      <c r="D14" s="261"/>
      <c r="E14" s="261"/>
      <c r="F14" s="261"/>
      <c r="G14" s="261"/>
      <c r="H14" s="261"/>
      <c r="I14" s="261"/>
      <c r="J14" s="261"/>
      <c r="K14" s="261"/>
    </row>
    <row r="15" spans="1:11" ht="18.75" x14ac:dyDescent="0.25">
      <c r="A15" s="130">
        <v>3</v>
      </c>
      <c r="B15" s="261" t="s">
        <v>318</v>
      </c>
      <c r="C15" s="261"/>
      <c r="D15" s="261"/>
      <c r="E15" s="261"/>
      <c r="F15" s="261"/>
      <c r="G15" s="261"/>
      <c r="H15" s="261"/>
      <c r="I15" s="261"/>
      <c r="J15" s="261"/>
      <c r="K15" s="261"/>
    </row>
    <row r="16" spans="1:11" ht="18.75" x14ac:dyDescent="0.25">
      <c r="A16" s="130">
        <v>4</v>
      </c>
      <c r="B16" s="261" t="s">
        <v>319</v>
      </c>
      <c r="C16" s="261"/>
      <c r="D16" s="261"/>
      <c r="E16" s="261"/>
      <c r="F16" s="261"/>
      <c r="G16" s="261"/>
      <c r="H16" s="261"/>
      <c r="I16" s="261"/>
      <c r="J16" s="261"/>
      <c r="K16" s="261"/>
    </row>
    <row r="17" spans="1:11" ht="18.75" x14ac:dyDescent="0.25">
      <c r="A17" s="130">
        <v>5</v>
      </c>
      <c r="B17" s="261" t="s">
        <v>320</v>
      </c>
      <c r="C17" s="261"/>
      <c r="D17" s="261"/>
      <c r="E17" s="261"/>
      <c r="F17" s="261"/>
      <c r="G17" s="261"/>
      <c r="H17" s="261"/>
      <c r="I17" s="261"/>
      <c r="J17" s="261"/>
      <c r="K17" s="261"/>
    </row>
    <row r="18" spans="1:11" ht="18.75" x14ac:dyDescent="0.25">
      <c r="A18" s="130">
        <v>6</v>
      </c>
      <c r="B18" s="261" t="s">
        <v>101</v>
      </c>
      <c r="C18" s="261"/>
      <c r="D18" s="261"/>
      <c r="E18" s="261"/>
      <c r="F18" s="261"/>
      <c r="G18" s="261"/>
      <c r="H18" s="261"/>
      <c r="I18" s="261"/>
      <c r="J18" s="261"/>
      <c r="K18" s="261"/>
    </row>
    <row r="19" spans="1:11" ht="18.75" x14ac:dyDescent="0.25">
      <c r="A19" s="130">
        <v>7</v>
      </c>
      <c r="B19" s="261" t="s">
        <v>100</v>
      </c>
      <c r="C19" s="261"/>
      <c r="D19" s="261"/>
      <c r="E19" s="261"/>
      <c r="F19" s="261"/>
      <c r="G19" s="261"/>
      <c r="H19" s="261"/>
      <c r="I19" s="261"/>
      <c r="J19" s="261"/>
      <c r="K19" s="261"/>
    </row>
    <row r="20" spans="1:11" ht="18.75" x14ac:dyDescent="0.25">
      <c r="A20" s="130"/>
      <c r="B20" s="261"/>
      <c r="C20" s="261"/>
      <c r="D20" s="261"/>
      <c r="E20" s="261"/>
      <c r="F20" s="261"/>
      <c r="G20" s="261"/>
      <c r="H20" s="261"/>
      <c r="I20" s="261"/>
      <c r="J20" s="261"/>
      <c r="K20" s="261"/>
    </row>
    <row r="21" spans="1:11" ht="18.75" x14ac:dyDescent="0.3">
      <c r="A21" s="9"/>
      <c r="B21" s="4" t="s">
        <v>99</v>
      </c>
      <c r="C21" s="9"/>
      <c r="D21" s="9"/>
      <c r="E21" s="9"/>
      <c r="F21" s="9"/>
      <c r="G21" s="9"/>
    </row>
    <row r="22" spans="1:11" ht="18.75" x14ac:dyDescent="0.25">
      <c r="A22" s="131"/>
      <c r="B22" s="262" t="s">
        <v>359</v>
      </c>
      <c r="C22" s="262"/>
      <c r="D22" s="262"/>
      <c r="E22" s="262"/>
      <c r="F22" s="262"/>
      <c r="G22" s="262"/>
      <c r="H22" s="262"/>
      <c r="I22" s="262"/>
      <c r="J22" s="262"/>
      <c r="K22" s="262"/>
    </row>
    <row r="23" spans="1:11" ht="18.75" x14ac:dyDescent="0.3">
      <c r="A23" s="9"/>
      <c r="B23" s="262" t="s">
        <v>364</v>
      </c>
      <c r="C23" s="262"/>
      <c r="D23" s="262"/>
      <c r="E23" s="262"/>
      <c r="F23" s="262"/>
      <c r="G23" s="262"/>
      <c r="H23" s="262"/>
      <c r="I23" s="262"/>
      <c r="J23" s="262"/>
      <c r="K23" s="262"/>
    </row>
    <row r="24" spans="1:11" ht="18.75" x14ac:dyDescent="0.3">
      <c r="A24" s="9"/>
      <c r="B24" s="262"/>
      <c r="C24" s="262"/>
      <c r="D24" s="262"/>
      <c r="E24" s="262"/>
      <c r="F24" s="262"/>
      <c r="G24" s="262"/>
      <c r="H24" s="262"/>
      <c r="I24" s="262"/>
      <c r="J24" s="262"/>
      <c r="K24" s="262"/>
    </row>
    <row r="25" spans="1:11" ht="22.5" customHeight="1" x14ac:dyDescent="0.3">
      <c r="A25" s="9"/>
      <c r="B25" s="263"/>
      <c r="C25" s="263"/>
      <c r="D25" s="133"/>
      <c r="E25" s="133"/>
      <c r="F25" s="133"/>
      <c r="G25" s="133"/>
      <c r="H25" s="133"/>
      <c r="I25" s="133"/>
      <c r="J25" s="133"/>
      <c r="K25" s="133"/>
    </row>
    <row r="26" spans="1:11" ht="18.75" x14ac:dyDescent="0.3">
      <c r="A26" s="9"/>
      <c r="B26" s="263"/>
      <c r="C26" s="263"/>
      <c r="D26" s="132"/>
      <c r="E26" s="132"/>
      <c r="F26" s="132"/>
      <c r="G26" s="132"/>
      <c r="H26" s="132"/>
      <c r="I26" s="132"/>
      <c r="J26" s="132"/>
      <c r="K26" s="132"/>
    </row>
    <row r="27" spans="1:11" ht="18.75" x14ac:dyDescent="0.3">
      <c r="A27" s="9"/>
      <c r="B27" s="263"/>
      <c r="C27" s="263"/>
      <c r="D27" s="132"/>
      <c r="E27" s="132"/>
      <c r="F27" s="132"/>
      <c r="G27" s="132"/>
      <c r="H27" s="132"/>
      <c r="I27" s="132"/>
      <c r="J27" s="132"/>
      <c r="K27" s="132"/>
    </row>
    <row r="28" spans="1:11" ht="18.75" x14ac:dyDescent="0.3">
      <c r="A28" s="9"/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ht="18.75" x14ac:dyDescent="0.3">
      <c r="A29" s="9"/>
      <c r="B29" s="9"/>
      <c r="C29" s="9"/>
      <c r="D29" s="9"/>
      <c r="E29" s="9"/>
      <c r="F29" s="9"/>
      <c r="G29" s="9"/>
    </row>
    <row r="30" spans="1:11" ht="18.75" x14ac:dyDescent="0.3">
      <c r="A30" s="9"/>
      <c r="B30" s="9"/>
      <c r="C30" s="9"/>
      <c r="D30" s="9"/>
      <c r="E30" s="9"/>
      <c r="F30" s="9"/>
      <c r="G30" s="9"/>
    </row>
    <row r="31" spans="1:11" ht="18.75" x14ac:dyDescent="0.3">
      <c r="A31" s="9"/>
      <c r="B31" s="9"/>
      <c r="C31" s="9"/>
      <c r="D31" s="9"/>
      <c r="E31" s="9"/>
      <c r="F31" s="9"/>
      <c r="G31" s="9"/>
    </row>
    <row r="32" spans="1:11" ht="18.75" x14ac:dyDescent="0.3">
      <c r="A32" s="9"/>
      <c r="B32" s="9"/>
      <c r="C32" s="9"/>
      <c r="D32" s="9"/>
      <c r="E32" s="9"/>
      <c r="F32" s="9"/>
      <c r="G32" s="9"/>
    </row>
    <row r="33" spans="1:7" ht="18.75" x14ac:dyDescent="0.3">
      <c r="A33" s="9"/>
      <c r="B33" s="9"/>
      <c r="C33" s="9"/>
      <c r="D33" s="9"/>
      <c r="E33" s="9"/>
      <c r="F33" s="9"/>
      <c r="G33" s="9"/>
    </row>
    <row r="34" spans="1:7" ht="18.75" x14ac:dyDescent="0.3">
      <c r="A34" s="9"/>
      <c r="B34" s="9"/>
      <c r="C34" s="9"/>
      <c r="D34" s="9"/>
      <c r="E34" s="9"/>
      <c r="F34" s="9"/>
      <c r="G34" s="9"/>
    </row>
    <row r="35" spans="1:7" ht="18.75" x14ac:dyDescent="0.3">
      <c r="A35" s="9"/>
      <c r="B35" s="9"/>
      <c r="C35" s="9"/>
      <c r="D35" s="9"/>
      <c r="E35" s="9"/>
      <c r="F35" s="9"/>
      <c r="G35" s="9"/>
    </row>
    <row r="36" spans="1:7" ht="18.75" x14ac:dyDescent="0.3">
      <c r="A36" s="9"/>
      <c r="B36" s="9"/>
      <c r="C36" s="9"/>
      <c r="D36" s="9"/>
      <c r="E36" s="9"/>
      <c r="F36" s="9"/>
      <c r="G36" s="9"/>
    </row>
    <row r="37" spans="1:7" ht="18.75" x14ac:dyDescent="0.3">
      <c r="A37" s="9"/>
      <c r="B37" s="9"/>
      <c r="C37" s="9"/>
      <c r="D37" s="9"/>
      <c r="E37" s="9"/>
      <c r="F37" s="9"/>
      <c r="G37" s="9"/>
    </row>
    <row r="38" spans="1:7" ht="18.75" x14ac:dyDescent="0.3">
      <c r="A38" s="9"/>
      <c r="B38" s="9"/>
      <c r="C38" s="9"/>
      <c r="D38" s="9"/>
      <c r="E38" s="9"/>
      <c r="F38" s="9"/>
      <c r="G38" s="9"/>
    </row>
    <row r="39" spans="1:7" ht="18.75" x14ac:dyDescent="0.3">
      <c r="A39" s="9"/>
      <c r="B39" s="9"/>
      <c r="C39" s="9"/>
      <c r="D39" s="9"/>
      <c r="E39" s="9"/>
      <c r="F39" s="9"/>
      <c r="G39" s="9"/>
    </row>
    <row r="40" spans="1:7" ht="18.75" x14ac:dyDescent="0.3">
      <c r="A40" s="9"/>
      <c r="B40" s="9"/>
      <c r="C40" s="9"/>
      <c r="D40" s="9"/>
      <c r="E40" s="9"/>
      <c r="F40" s="9"/>
      <c r="G40" s="9"/>
    </row>
    <row r="41" spans="1:7" ht="18.75" x14ac:dyDescent="0.3">
      <c r="A41" s="9"/>
      <c r="B41" s="9"/>
      <c r="C41" s="9"/>
      <c r="D41" s="9"/>
      <c r="E41" s="9"/>
      <c r="F41" s="9"/>
      <c r="G41" s="9"/>
    </row>
    <row r="42" spans="1:7" ht="18.75" x14ac:dyDescent="0.3">
      <c r="A42" s="9"/>
      <c r="B42" s="9"/>
      <c r="C42" s="9"/>
      <c r="D42" s="9"/>
      <c r="E42" s="9"/>
      <c r="F42" s="9"/>
      <c r="G42" s="9"/>
    </row>
    <row r="43" spans="1:7" ht="18.75" x14ac:dyDescent="0.3">
      <c r="A43" s="9"/>
      <c r="B43" s="9"/>
      <c r="C43" s="9"/>
      <c r="D43" s="9"/>
      <c r="E43" s="9"/>
      <c r="F43" s="9"/>
      <c r="G43" s="9"/>
    </row>
    <row r="44" spans="1:7" ht="18.75" x14ac:dyDescent="0.3">
      <c r="A44" s="9"/>
      <c r="B44" s="9"/>
      <c r="C44" s="9"/>
      <c r="D44" s="9"/>
      <c r="E44" s="9"/>
      <c r="F44" s="9"/>
      <c r="G44" s="9"/>
    </row>
    <row r="45" spans="1:7" ht="18.75" x14ac:dyDescent="0.3">
      <c r="A45" s="9"/>
      <c r="B45" s="9"/>
      <c r="C45" s="9"/>
      <c r="D45" s="9"/>
      <c r="E45" s="9"/>
      <c r="F45" s="9"/>
      <c r="G45" s="9"/>
    </row>
    <row r="82" spans="2:3" x14ac:dyDescent="0.25">
      <c r="B82">
        <v>0</v>
      </c>
      <c r="C82">
        <v>0.15</v>
      </c>
    </row>
    <row r="83" spans="2:3" x14ac:dyDescent="0.25">
      <c r="B83">
        <v>1</v>
      </c>
      <c r="C83">
        <v>0.2</v>
      </c>
    </row>
    <row r="84" spans="2:3" x14ac:dyDescent="0.25">
      <c r="B84">
        <v>2</v>
      </c>
      <c r="C84">
        <v>0.25</v>
      </c>
    </row>
    <row r="85" spans="2:3" x14ac:dyDescent="0.25">
      <c r="B85">
        <v>3</v>
      </c>
      <c r="C85">
        <v>0.25</v>
      </c>
    </row>
    <row r="91" spans="2:3" x14ac:dyDescent="0.25">
      <c r="B91" s="134"/>
      <c r="C91" s="135"/>
    </row>
  </sheetData>
  <sheetProtection algorithmName="SHA-512" hashValue="IJqNLRAdB/LCUbUFxi6hVPbr2uMdEEGf1is83OrmFT16RmfeNfzNEESTBL7GqVqoWNE0E6uL+/gZKOfVYvzkNA==" saltValue="T7ueJOkPJiSuA5NU56B+KQ==" spinCount="100000" sheet="1" objects="1" scenarios="1"/>
  <mergeCells count="15">
    <mergeCell ref="B27:C27"/>
    <mergeCell ref="B28:K28"/>
    <mergeCell ref="B17:K17"/>
    <mergeCell ref="B16:K16"/>
    <mergeCell ref="B23:K23"/>
    <mergeCell ref="B25:C25"/>
    <mergeCell ref="B26:C26"/>
    <mergeCell ref="B24:K24"/>
    <mergeCell ref="B13:K13"/>
    <mergeCell ref="B14:K14"/>
    <mergeCell ref="B15:K15"/>
    <mergeCell ref="B22:K22"/>
    <mergeCell ref="B18:K18"/>
    <mergeCell ref="B19:K19"/>
    <mergeCell ref="B20:K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D4D2-6569-4CDE-8917-11A1426D490D}">
  <sheetPr>
    <pageSetUpPr fitToPage="1"/>
  </sheetPr>
  <dimension ref="A1:R67"/>
  <sheetViews>
    <sheetView showGridLines="0" topLeftCell="A9" zoomScale="120" zoomScaleNormal="120" workbookViewId="0">
      <selection activeCell="F12" sqref="F12"/>
    </sheetView>
  </sheetViews>
  <sheetFormatPr defaultRowHeight="15" x14ac:dyDescent="0.25"/>
  <cols>
    <col min="1" max="1" width="3.42578125" style="167" customWidth="1"/>
    <col min="2" max="2" width="32.28515625" style="167" customWidth="1"/>
    <col min="3" max="3" width="16.7109375" style="167" customWidth="1"/>
    <col min="4" max="4" width="10.5703125" style="167" customWidth="1"/>
    <col min="5" max="6" width="13.42578125" style="167" customWidth="1"/>
    <col min="7" max="7" width="13.7109375" style="167" customWidth="1"/>
    <col min="8" max="8" width="2" style="167" customWidth="1"/>
    <col min="9" max="14" width="16.7109375" style="167" customWidth="1"/>
    <col min="15" max="15" width="2" style="167" customWidth="1"/>
    <col min="16" max="16" width="15.42578125" style="167" customWidth="1"/>
    <col min="17" max="18" width="13" style="167" customWidth="1"/>
    <col min="19" max="16384" width="9.140625" style="167"/>
  </cols>
  <sheetData>
    <row r="1" spans="2:18" ht="21" x14ac:dyDescent="0.35">
      <c r="B1" s="166" t="str">
        <f>'1. Agency Info'!$C$4&amp;" - "&amp;'1. Agency Info'!$C$5</f>
        <v xml:space="preserve"> - </v>
      </c>
    </row>
    <row r="2" spans="2:18" ht="21" x14ac:dyDescent="0.35">
      <c r="B2" s="166" t="s">
        <v>30</v>
      </c>
      <c r="E2" s="168"/>
      <c r="F2" s="168"/>
      <c r="G2" s="169"/>
    </row>
    <row r="3" spans="2:18" ht="15.75" customHeight="1" x14ac:dyDescent="0.25">
      <c r="C3" s="170" t="s">
        <v>342</v>
      </c>
      <c r="D3" s="170" t="s">
        <v>14</v>
      </c>
      <c r="E3" s="171" t="s">
        <v>349</v>
      </c>
      <c r="F3" s="171"/>
      <c r="I3" s="171" t="s">
        <v>346</v>
      </c>
      <c r="J3" s="171"/>
      <c r="K3" s="172"/>
      <c r="L3" s="172" t="s">
        <v>347</v>
      </c>
      <c r="M3" s="172"/>
      <c r="N3" s="172"/>
      <c r="P3" s="172" t="s">
        <v>354</v>
      </c>
      <c r="Q3" s="172"/>
      <c r="R3" s="172"/>
    </row>
    <row r="4" spans="2:18" x14ac:dyDescent="0.25">
      <c r="B4" s="170" t="s">
        <v>33</v>
      </c>
      <c r="C4" s="170" t="s">
        <v>343</v>
      </c>
      <c r="D4" s="170" t="s">
        <v>15</v>
      </c>
      <c r="E4" s="173" t="s">
        <v>345</v>
      </c>
      <c r="F4" s="174" t="s">
        <v>47</v>
      </c>
      <c r="G4" s="170" t="s">
        <v>16</v>
      </c>
      <c r="I4" s="173" t="s">
        <v>286</v>
      </c>
      <c r="J4" s="174" t="s">
        <v>47</v>
      </c>
      <c r="K4" s="170" t="s">
        <v>351</v>
      </c>
      <c r="L4" s="173" t="s">
        <v>286</v>
      </c>
      <c r="M4" s="174" t="s">
        <v>47</v>
      </c>
      <c r="N4" s="170" t="s">
        <v>351</v>
      </c>
      <c r="P4" s="173" t="s">
        <v>286</v>
      </c>
      <c r="Q4" s="174" t="s">
        <v>47</v>
      </c>
      <c r="R4" s="170" t="s">
        <v>351</v>
      </c>
    </row>
    <row r="5" spans="2:18" x14ac:dyDescent="0.25">
      <c r="B5" s="175" t="s">
        <v>393</v>
      </c>
      <c r="C5" s="176"/>
      <c r="D5" s="177"/>
      <c r="E5" s="177"/>
      <c r="F5" s="177"/>
      <c r="G5" s="178"/>
      <c r="I5" s="176"/>
      <c r="J5" s="179"/>
      <c r="K5" s="179"/>
      <c r="L5" s="176"/>
      <c r="M5" s="179"/>
      <c r="N5" s="179"/>
      <c r="P5" s="176"/>
      <c r="Q5" s="179"/>
      <c r="R5" s="179"/>
    </row>
    <row r="6" spans="2:18" ht="15.75" customHeight="1" x14ac:dyDescent="0.25">
      <c r="B6" s="6"/>
      <c r="C6" s="164"/>
      <c r="D6" s="5"/>
      <c r="E6" s="7"/>
      <c r="F6" s="7"/>
      <c r="G6" s="8"/>
      <c r="I6" s="180">
        <f>E6*D6*Weeks</f>
        <v>0</v>
      </c>
      <c r="J6" s="181">
        <f t="shared" ref="J6:J20" si="0">F6*D6*Weeks</f>
        <v>0</v>
      </c>
      <c r="K6" s="182">
        <f>I6+J6</f>
        <v>0</v>
      </c>
      <c r="L6" s="180">
        <f>+I6*G6</f>
        <v>0</v>
      </c>
      <c r="M6" s="181">
        <f>+J6*G6</f>
        <v>0</v>
      </c>
      <c r="N6" s="182">
        <f>L6+M6</f>
        <v>0</v>
      </c>
      <c r="P6" s="180">
        <f>I6+L6</f>
        <v>0</v>
      </c>
      <c r="Q6" s="181">
        <f>J6+M6</f>
        <v>0</v>
      </c>
      <c r="R6" s="182">
        <f>+P6+Q6</f>
        <v>0</v>
      </c>
    </row>
    <row r="7" spans="2:18" x14ac:dyDescent="0.25">
      <c r="B7" s="6"/>
      <c r="C7" s="164"/>
      <c r="D7" s="5"/>
      <c r="E7" s="7"/>
      <c r="F7" s="7"/>
      <c r="G7" s="8"/>
      <c r="I7" s="180">
        <f t="shared" ref="I7:I20" si="1">E7*D7*Weeks</f>
        <v>0</v>
      </c>
      <c r="J7" s="181">
        <f t="shared" si="0"/>
        <v>0</v>
      </c>
      <c r="K7" s="182">
        <f t="shared" ref="K7:K20" si="2">I7+J7</f>
        <v>0</v>
      </c>
      <c r="L7" s="180">
        <f t="shared" ref="L7:L20" si="3">+I7*G7</f>
        <v>0</v>
      </c>
      <c r="M7" s="181">
        <f t="shared" ref="M7:M20" si="4">+J7*G7</f>
        <v>0</v>
      </c>
      <c r="N7" s="182">
        <f t="shared" ref="N7:N20" si="5">L7+M7</f>
        <v>0</v>
      </c>
      <c r="P7" s="180">
        <f t="shared" ref="P7:P20" si="6">I7+L7</f>
        <v>0</v>
      </c>
      <c r="Q7" s="181">
        <f t="shared" ref="Q7:Q20" si="7">J7+M7</f>
        <v>0</v>
      </c>
      <c r="R7" s="182">
        <f t="shared" ref="R7:R20" si="8">+P7+Q7</f>
        <v>0</v>
      </c>
    </row>
    <row r="8" spans="2:18" x14ac:dyDescent="0.25">
      <c r="B8" s="6"/>
      <c r="C8" s="164"/>
      <c r="D8" s="5"/>
      <c r="E8" s="7"/>
      <c r="F8" s="164"/>
      <c r="G8" s="8"/>
      <c r="I8" s="180">
        <f t="shared" si="1"/>
        <v>0</v>
      </c>
      <c r="J8" s="181">
        <f t="shared" si="0"/>
        <v>0</v>
      </c>
      <c r="K8" s="182">
        <f t="shared" si="2"/>
        <v>0</v>
      </c>
      <c r="L8" s="180">
        <f t="shared" si="3"/>
        <v>0</v>
      </c>
      <c r="M8" s="181">
        <f t="shared" si="4"/>
        <v>0</v>
      </c>
      <c r="N8" s="182">
        <f t="shared" si="5"/>
        <v>0</v>
      </c>
      <c r="P8" s="180">
        <f t="shared" si="6"/>
        <v>0</v>
      </c>
      <c r="Q8" s="181">
        <f t="shared" si="7"/>
        <v>0</v>
      </c>
      <c r="R8" s="182">
        <f t="shared" si="8"/>
        <v>0</v>
      </c>
    </row>
    <row r="9" spans="2:18" ht="15.75" customHeight="1" x14ac:dyDescent="0.25">
      <c r="B9" s="6"/>
      <c r="C9" s="164"/>
      <c r="D9" s="5"/>
      <c r="E9" s="7"/>
      <c r="F9" s="164"/>
      <c r="G9" s="8"/>
      <c r="I9" s="180">
        <f t="shared" si="1"/>
        <v>0</v>
      </c>
      <c r="J9" s="181">
        <f t="shared" si="0"/>
        <v>0</v>
      </c>
      <c r="K9" s="182">
        <f t="shared" si="2"/>
        <v>0</v>
      </c>
      <c r="L9" s="180">
        <f t="shared" si="3"/>
        <v>0</v>
      </c>
      <c r="M9" s="181">
        <f t="shared" si="4"/>
        <v>0</v>
      </c>
      <c r="N9" s="182">
        <f t="shared" si="5"/>
        <v>0</v>
      </c>
      <c r="P9" s="180">
        <f t="shared" si="6"/>
        <v>0</v>
      </c>
      <c r="Q9" s="181">
        <f t="shared" si="7"/>
        <v>0</v>
      </c>
      <c r="R9" s="182">
        <f t="shared" si="8"/>
        <v>0</v>
      </c>
    </row>
    <row r="10" spans="2:18" x14ac:dyDescent="0.25">
      <c r="B10" s="6"/>
      <c r="C10" s="164"/>
      <c r="D10" s="5"/>
      <c r="E10" s="7"/>
      <c r="F10" s="164"/>
      <c r="G10" s="8"/>
      <c r="I10" s="180">
        <f t="shared" si="1"/>
        <v>0</v>
      </c>
      <c r="J10" s="181">
        <f t="shared" si="0"/>
        <v>0</v>
      </c>
      <c r="K10" s="182">
        <f t="shared" si="2"/>
        <v>0</v>
      </c>
      <c r="L10" s="180">
        <f t="shared" si="3"/>
        <v>0</v>
      </c>
      <c r="M10" s="181">
        <f t="shared" si="4"/>
        <v>0</v>
      </c>
      <c r="N10" s="182">
        <f t="shared" si="5"/>
        <v>0</v>
      </c>
      <c r="P10" s="180">
        <f t="shared" si="6"/>
        <v>0</v>
      </c>
      <c r="Q10" s="181">
        <f t="shared" si="7"/>
        <v>0</v>
      </c>
      <c r="R10" s="182">
        <f t="shared" si="8"/>
        <v>0</v>
      </c>
    </row>
    <row r="11" spans="2:18" x14ac:dyDescent="0.25">
      <c r="B11" s="6"/>
      <c r="C11" s="164"/>
      <c r="D11" s="5"/>
      <c r="E11" s="7"/>
      <c r="F11" s="7"/>
      <c r="G11" s="8"/>
      <c r="I11" s="180">
        <f t="shared" si="1"/>
        <v>0</v>
      </c>
      <c r="J11" s="181">
        <f t="shared" si="0"/>
        <v>0</v>
      </c>
      <c r="K11" s="182">
        <f t="shared" si="2"/>
        <v>0</v>
      </c>
      <c r="L11" s="180">
        <f t="shared" si="3"/>
        <v>0</v>
      </c>
      <c r="M11" s="181">
        <f t="shared" si="4"/>
        <v>0</v>
      </c>
      <c r="N11" s="182">
        <f t="shared" si="5"/>
        <v>0</v>
      </c>
      <c r="P11" s="180">
        <f t="shared" si="6"/>
        <v>0</v>
      </c>
      <c r="Q11" s="181">
        <f t="shared" si="7"/>
        <v>0</v>
      </c>
      <c r="R11" s="182">
        <f t="shared" si="8"/>
        <v>0</v>
      </c>
    </row>
    <row r="12" spans="2:18" x14ac:dyDescent="0.25">
      <c r="B12" s="6"/>
      <c r="C12" s="164"/>
      <c r="D12" s="5"/>
      <c r="E12" s="7"/>
      <c r="F12" s="7"/>
      <c r="G12" s="8"/>
      <c r="I12" s="180">
        <f t="shared" si="1"/>
        <v>0</v>
      </c>
      <c r="J12" s="181">
        <f t="shared" si="0"/>
        <v>0</v>
      </c>
      <c r="K12" s="182">
        <f t="shared" si="2"/>
        <v>0</v>
      </c>
      <c r="L12" s="180">
        <f t="shared" si="3"/>
        <v>0</v>
      </c>
      <c r="M12" s="181">
        <f t="shared" si="4"/>
        <v>0</v>
      </c>
      <c r="N12" s="182">
        <f t="shared" si="5"/>
        <v>0</v>
      </c>
      <c r="P12" s="180">
        <f t="shared" si="6"/>
        <v>0</v>
      </c>
      <c r="Q12" s="181">
        <f t="shared" si="7"/>
        <v>0</v>
      </c>
      <c r="R12" s="182">
        <f t="shared" si="8"/>
        <v>0</v>
      </c>
    </row>
    <row r="13" spans="2:18" x14ac:dyDescent="0.25">
      <c r="B13" s="6"/>
      <c r="C13" s="164"/>
      <c r="D13" s="5"/>
      <c r="E13" s="7"/>
      <c r="F13" s="7"/>
      <c r="G13" s="8"/>
      <c r="I13" s="180">
        <f t="shared" si="1"/>
        <v>0</v>
      </c>
      <c r="J13" s="181">
        <f t="shared" si="0"/>
        <v>0</v>
      </c>
      <c r="K13" s="182">
        <f t="shared" si="2"/>
        <v>0</v>
      </c>
      <c r="L13" s="180">
        <f t="shared" si="3"/>
        <v>0</v>
      </c>
      <c r="M13" s="181">
        <f t="shared" si="4"/>
        <v>0</v>
      </c>
      <c r="N13" s="182">
        <f t="shared" si="5"/>
        <v>0</v>
      </c>
      <c r="P13" s="180">
        <f t="shared" si="6"/>
        <v>0</v>
      </c>
      <c r="Q13" s="181">
        <f t="shared" si="7"/>
        <v>0</v>
      </c>
      <c r="R13" s="182">
        <f t="shared" si="8"/>
        <v>0</v>
      </c>
    </row>
    <row r="14" spans="2:18" x14ac:dyDescent="0.25">
      <c r="B14" s="6"/>
      <c r="C14" s="164"/>
      <c r="D14" s="5"/>
      <c r="E14" s="7"/>
      <c r="F14" s="7"/>
      <c r="G14" s="8"/>
      <c r="I14" s="180">
        <f t="shared" si="1"/>
        <v>0</v>
      </c>
      <c r="J14" s="181">
        <f t="shared" si="0"/>
        <v>0</v>
      </c>
      <c r="K14" s="182">
        <f t="shared" si="2"/>
        <v>0</v>
      </c>
      <c r="L14" s="180">
        <f t="shared" si="3"/>
        <v>0</v>
      </c>
      <c r="M14" s="181">
        <f t="shared" si="4"/>
        <v>0</v>
      </c>
      <c r="N14" s="182">
        <f t="shared" si="5"/>
        <v>0</v>
      </c>
      <c r="P14" s="180">
        <f t="shared" si="6"/>
        <v>0</v>
      </c>
      <c r="Q14" s="181">
        <f t="shared" si="7"/>
        <v>0</v>
      </c>
      <c r="R14" s="182">
        <f t="shared" si="8"/>
        <v>0</v>
      </c>
    </row>
    <row r="15" spans="2:18" x14ac:dyDescent="0.25">
      <c r="B15" s="6"/>
      <c r="C15" s="164"/>
      <c r="D15" s="5"/>
      <c r="E15" s="7"/>
      <c r="F15" s="7"/>
      <c r="G15" s="8"/>
      <c r="I15" s="180">
        <f t="shared" si="1"/>
        <v>0</v>
      </c>
      <c r="J15" s="181">
        <f t="shared" si="0"/>
        <v>0</v>
      </c>
      <c r="K15" s="182">
        <f t="shared" si="2"/>
        <v>0</v>
      </c>
      <c r="L15" s="180">
        <f t="shared" si="3"/>
        <v>0</v>
      </c>
      <c r="M15" s="181">
        <f t="shared" si="4"/>
        <v>0</v>
      </c>
      <c r="N15" s="182">
        <f t="shared" si="5"/>
        <v>0</v>
      </c>
      <c r="P15" s="180">
        <f t="shared" si="6"/>
        <v>0</v>
      </c>
      <c r="Q15" s="181">
        <f t="shared" si="7"/>
        <v>0</v>
      </c>
      <c r="R15" s="182">
        <f t="shared" si="8"/>
        <v>0</v>
      </c>
    </row>
    <row r="16" spans="2:18" x14ac:dyDescent="0.25">
      <c r="B16" s="6"/>
      <c r="C16" s="164"/>
      <c r="D16" s="5"/>
      <c r="E16" s="7"/>
      <c r="F16" s="7"/>
      <c r="G16" s="8"/>
      <c r="I16" s="180">
        <f t="shared" si="1"/>
        <v>0</v>
      </c>
      <c r="J16" s="181">
        <f t="shared" si="0"/>
        <v>0</v>
      </c>
      <c r="K16" s="182">
        <f t="shared" si="2"/>
        <v>0</v>
      </c>
      <c r="L16" s="180">
        <f t="shared" si="3"/>
        <v>0</v>
      </c>
      <c r="M16" s="181">
        <f t="shared" si="4"/>
        <v>0</v>
      </c>
      <c r="N16" s="182">
        <f t="shared" si="5"/>
        <v>0</v>
      </c>
      <c r="P16" s="180">
        <f t="shared" si="6"/>
        <v>0</v>
      </c>
      <c r="Q16" s="181">
        <f t="shared" si="7"/>
        <v>0</v>
      </c>
      <c r="R16" s="182">
        <f t="shared" si="8"/>
        <v>0</v>
      </c>
    </row>
    <row r="17" spans="2:18" x14ac:dyDescent="0.25">
      <c r="B17" s="6"/>
      <c r="C17" s="164"/>
      <c r="D17" s="5"/>
      <c r="E17" s="7"/>
      <c r="F17" s="7"/>
      <c r="G17" s="8"/>
      <c r="I17" s="180">
        <f t="shared" si="1"/>
        <v>0</v>
      </c>
      <c r="J17" s="181">
        <f t="shared" si="0"/>
        <v>0</v>
      </c>
      <c r="K17" s="182">
        <f t="shared" si="2"/>
        <v>0</v>
      </c>
      <c r="L17" s="180">
        <f t="shared" si="3"/>
        <v>0</v>
      </c>
      <c r="M17" s="181">
        <f t="shared" si="4"/>
        <v>0</v>
      </c>
      <c r="N17" s="182">
        <f t="shared" si="5"/>
        <v>0</v>
      </c>
      <c r="P17" s="180">
        <f t="shared" si="6"/>
        <v>0</v>
      </c>
      <c r="Q17" s="181">
        <f t="shared" si="7"/>
        <v>0</v>
      </c>
      <c r="R17" s="182">
        <f t="shared" si="8"/>
        <v>0</v>
      </c>
    </row>
    <row r="18" spans="2:18" x14ac:dyDescent="0.25">
      <c r="B18" s="6"/>
      <c r="C18" s="164"/>
      <c r="D18" s="5"/>
      <c r="E18" s="7"/>
      <c r="F18" s="7"/>
      <c r="G18" s="8"/>
      <c r="I18" s="180">
        <f t="shared" si="1"/>
        <v>0</v>
      </c>
      <c r="J18" s="181">
        <f t="shared" si="0"/>
        <v>0</v>
      </c>
      <c r="K18" s="182">
        <f t="shared" si="2"/>
        <v>0</v>
      </c>
      <c r="L18" s="180">
        <f t="shared" si="3"/>
        <v>0</v>
      </c>
      <c r="M18" s="181">
        <f t="shared" si="4"/>
        <v>0</v>
      </c>
      <c r="N18" s="182">
        <f t="shared" si="5"/>
        <v>0</v>
      </c>
      <c r="P18" s="180">
        <f t="shared" si="6"/>
        <v>0</v>
      </c>
      <c r="Q18" s="181">
        <f t="shared" si="7"/>
        <v>0</v>
      </c>
      <c r="R18" s="182">
        <f t="shared" si="8"/>
        <v>0</v>
      </c>
    </row>
    <row r="19" spans="2:18" x14ac:dyDescent="0.25">
      <c r="B19" s="6"/>
      <c r="C19" s="164"/>
      <c r="D19" s="5"/>
      <c r="E19" s="7"/>
      <c r="F19" s="7"/>
      <c r="G19" s="8"/>
      <c r="I19" s="180">
        <f t="shared" si="1"/>
        <v>0</v>
      </c>
      <c r="J19" s="181">
        <f t="shared" si="0"/>
        <v>0</v>
      </c>
      <c r="K19" s="182">
        <f t="shared" si="2"/>
        <v>0</v>
      </c>
      <c r="L19" s="180">
        <f t="shared" si="3"/>
        <v>0</v>
      </c>
      <c r="M19" s="181">
        <f t="shared" si="4"/>
        <v>0</v>
      </c>
      <c r="N19" s="182">
        <f t="shared" si="5"/>
        <v>0</v>
      </c>
      <c r="P19" s="180">
        <f t="shared" si="6"/>
        <v>0</v>
      </c>
      <c r="Q19" s="181">
        <f t="shared" si="7"/>
        <v>0</v>
      </c>
      <c r="R19" s="182">
        <f t="shared" si="8"/>
        <v>0</v>
      </c>
    </row>
    <row r="20" spans="2:18" x14ac:dyDescent="0.25">
      <c r="B20" s="6"/>
      <c r="C20" s="164"/>
      <c r="D20" s="5"/>
      <c r="E20" s="7"/>
      <c r="F20" s="7"/>
      <c r="G20" s="8"/>
      <c r="I20" s="180">
        <f t="shared" si="1"/>
        <v>0</v>
      </c>
      <c r="J20" s="181">
        <f t="shared" si="0"/>
        <v>0</v>
      </c>
      <c r="K20" s="182">
        <f t="shared" si="2"/>
        <v>0</v>
      </c>
      <c r="L20" s="180">
        <f t="shared" si="3"/>
        <v>0</v>
      </c>
      <c r="M20" s="181">
        <f t="shared" si="4"/>
        <v>0</v>
      </c>
      <c r="N20" s="182">
        <f t="shared" si="5"/>
        <v>0</v>
      </c>
      <c r="P20" s="180">
        <f t="shared" si="6"/>
        <v>0</v>
      </c>
      <c r="Q20" s="181">
        <f t="shared" si="7"/>
        <v>0</v>
      </c>
      <c r="R20" s="182">
        <f t="shared" si="8"/>
        <v>0</v>
      </c>
    </row>
    <row r="21" spans="2:18" ht="6" customHeight="1" x14ac:dyDescent="0.25">
      <c r="B21" s="183"/>
      <c r="C21" s="183"/>
      <c r="D21" s="184"/>
      <c r="E21" s="185"/>
      <c r="F21" s="185"/>
      <c r="G21" s="186"/>
      <c r="I21" s="187"/>
      <c r="J21" s="187"/>
      <c r="K21" s="187"/>
      <c r="L21" s="187"/>
      <c r="M21" s="187"/>
      <c r="N21" s="187"/>
      <c r="P21" s="187"/>
      <c r="Q21" s="187"/>
      <c r="R21" s="187"/>
    </row>
    <row r="22" spans="2:18" x14ac:dyDescent="0.25">
      <c r="B22" s="188" t="s">
        <v>56</v>
      </c>
      <c r="C22" s="164"/>
      <c r="D22" s="6"/>
      <c r="E22" s="189">
        <f>SUM(E5:E21)</f>
        <v>0</v>
      </c>
      <c r="F22" s="190">
        <f>SUM(F5:F21)</f>
        <v>0</v>
      </c>
      <c r="G22" s="191">
        <f>SUM(G6:G20)</f>
        <v>0</v>
      </c>
      <c r="I22" s="192">
        <f t="shared" ref="I22:N22" si="9">SUM(I5:I21)</f>
        <v>0</v>
      </c>
      <c r="J22" s="193">
        <f t="shared" si="9"/>
        <v>0</v>
      </c>
      <c r="K22" s="194">
        <f t="shared" si="9"/>
        <v>0</v>
      </c>
      <c r="L22" s="192">
        <f t="shared" si="9"/>
        <v>0</v>
      </c>
      <c r="M22" s="193">
        <f>SUM(M5:M21)</f>
        <v>0</v>
      </c>
      <c r="N22" s="194">
        <f t="shared" si="9"/>
        <v>0</v>
      </c>
      <c r="P22" s="192">
        <f t="shared" ref="P22:R22" si="10">SUM(P5:P21)</f>
        <v>0</v>
      </c>
      <c r="Q22" s="193">
        <f t="shared" si="10"/>
        <v>0</v>
      </c>
      <c r="R22" s="194">
        <f t="shared" si="10"/>
        <v>0</v>
      </c>
    </row>
    <row r="23" spans="2:18" customFormat="1" hidden="1" x14ac:dyDescent="0.25">
      <c r="B23" s="102" t="s">
        <v>48</v>
      </c>
      <c r="C23" s="213"/>
      <c r="D23" s="214"/>
      <c r="E23" s="214"/>
      <c r="F23" s="214"/>
      <c r="G23" s="215"/>
      <c r="I23" s="213"/>
      <c r="J23" s="37"/>
      <c r="K23" s="37"/>
      <c r="L23" s="213"/>
      <c r="M23" s="37"/>
      <c r="N23" s="37"/>
      <c r="P23" s="213"/>
      <c r="Q23" s="37"/>
      <c r="R23" s="37"/>
    </row>
    <row r="24" spans="2:18" customFormat="1" hidden="1" x14ac:dyDescent="0.25">
      <c r="B24" s="106"/>
      <c r="C24" s="107"/>
      <c r="D24" s="42"/>
      <c r="E24" s="216"/>
      <c r="F24" s="216"/>
      <c r="G24" s="217"/>
      <c r="I24" s="218">
        <f t="shared" ref="I24:I31" si="11">E24*D24*Weeks</f>
        <v>0</v>
      </c>
      <c r="J24" s="211">
        <f t="shared" ref="J24:J31" si="12">F24*D24*Weeks</f>
        <v>0</v>
      </c>
      <c r="K24" s="212">
        <f t="shared" ref="K24:K31" si="13">I24+J24</f>
        <v>0</v>
      </c>
      <c r="L24" s="218">
        <f t="shared" ref="L24:L31" si="14">+I24*G24</f>
        <v>0</v>
      </c>
      <c r="M24" s="211">
        <f t="shared" ref="M24:M31" si="15">+J24*G24</f>
        <v>0</v>
      </c>
      <c r="N24" s="212">
        <f t="shared" ref="N24:N31" si="16">L24+M24</f>
        <v>0</v>
      </c>
      <c r="P24" s="218">
        <f t="shared" ref="P24:P31" si="17">I24+L24</f>
        <v>0</v>
      </c>
      <c r="Q24" s="211">
        <f t="shared" ref="Q24:Q31" si="18">J24+M24</f>
        <v>0</v>
      </c>
      <c r="R24" s="212">
        <f t="shared" ref="R24:R31" si="19">+P24+Q24</f>
        <v>0</v>
      </c>
    </row>
    <row r="25" spans="2:18" customFormat="1" hidden="1" x14ac:dyDescent="0.25">
      <c r="B25" s="106"/>
      <c r="C25" s="107"/>
      <c r="D25" s="42"/>
      <c r="E25" s="216"/>
      <c r="F25" s="216"/>
      <c r="G25" s="217"/>
      <c r="I25" s="218">
        <f t="shared" si="11"/>
        <v>0</v>
      </c>
      <c r="J25" s="211">
        <f t="shared" si="12"/>
        <v>0</v>
      </c>
      <c r="K25" s="212">
        <f t="shared" si="13"/>
        <v>0</v>
      </c>
      <c r="L25" s="218">
        <f t="shared" si="14"/>
        <v>0</v>
      </c>
      <c r="M25" s="211">
        <f t="shared" si="15"/>
        <v>0</v>
      </c>
      <c r="N25" s="212">
        <f t="shared" si="16"/>
        <v>0</v>
      </c>
      <c r="P25" s="218">
        <f t="shared" si="17"/>
        <v>0</v>
      </c>
      <c r="Q25" s="211">
        <f t="shared" si="18"/>
        <v>0</v>
      </c>
      <c r="R25" s="212">
        <f t="shared" si="19"/>
        <v>0</v>
      </c>
    </row>
    <row r="26" spans="2:18" customFormat="1" hidden="1" x14ac:dyDescent="0.25">
      <c r="B26" s="106"/>
      <c r="C26" s="107"/>
      <c r="D26" s="42"/>
      <c r="E26" s="216"/>
      <c r="F26" s="216"/>
      <c r="G26" s="217"/>
      <c r="I26" s="218">
        <f t="shared" si="11"/>
        <v>0</v>
      </c>
      <c r="J26" s="211">
        <f t="shared" si="12"/>
        <v>0</v>
      </c>
      <c r="K26" s="212">
        <f t="shared" si="13"/>
        <v>0</v>
      </c>
      <c r="L26" s="218">
        <f t="shared" si="14"/>
        <v>0</v>
      </c>
      <c r="M26" s="211">
        <f t="shared" si="15"/>
        <v>0</v>
      </c>
      <c r="N26" s="212">
        <f t="shared" si="16"/>
        <v>0</v>
      </c>
      <c r="P26" s="218">
        <f t="shared" si="17"/>
        <v>0</v>
      </c>
      <c r="Q26" s="211">
        <f t="shared" si="18"/>
        <v>0</v>
      </c>
      <c r="R26" s="212">
        <f t="shared" si="19"/>
        <v>0</v>
      </c>
    </row>
    <row r="27" spans="2:18" customFormat="1" hidden="1" x14ac:dyDescent="0.25">
      <c r="B27" s="106"/>
      <c r="C27" s="107"/>
      <c r="D27" s="42"/>
      <c r="E27" s="216"/>
      <c r="F27" s="216"/>
      <c r="G27" s="217"/>
      <c r="I27" s="218">
        <f t="shared" si="11"/>
        <v>0</v>
      </c>
      <c r="J27" s="211">
        <f t="shared" si="12"/>
        <v>0</v>
      </c>
      <c r="K27" s="212">
        <f t="shared" si="13"/>
        <v>0</v>
      </c>
      <c r="L27" s="218">
        <f t="shared" si="14"/>
        <v>0</v>
      </c>
      <c r="M27" s="211">
        <f t="shared" si="15"/>
        <v>0</v>
      </c>
      <c r="N27" s="212">
        <f t="shared" si="16"/>
        <v>0</v>
      </c>
      <c r="P27" s="218">
        <f t="shared" si="17"/>
        <v>0</v>
      </c>
      <c r="Q27" s="211">
        <f t="shared" si="18"/>
        <v>0</v>
      </c>
      <c r="R27" s="212">
        <f t="shared" si="19"/>
        <v>0</v>
      </c>
    </row>
    <row r="28" spans="2:18" customFormat="1" hidden="1" x14ac:dyDescent="0.25">
      <c r="B28" s="106"/>
      <c r="C28" s="107"/>
      <c r="D28" s="42"/>
      <c r="E28" s="216"/>
      <c r="F28" s="216"/>
      <c r="G28" s="217"/>
      <c r="I28" s="218">
        <f t="shared" si="11"/>
        <v>0</v>
      </c>
      <c r="J28" s="211">
        <f t="shared" si="12"/>
        <v>0</v>
      </c>
      <c r="K28" s="212">
        <f t="shared" si="13"/>
        <v>0</v>
      </c>
      <c r="L28" s="218">
        <f t="shared" si="14"/>
        <v>0</v>
      </c>
      <c r="M28" s="211">
        <f t="shared" si="15"/>
        <v>0</v>
      </c>
      <c r="N28" s="212">
        <f t="shared" si="16"/>
        <v>0</v>
      </c>
      <c r="P28" s="218">
        <f t="shared" si="17"/>
        <v>0</v>
      </c>
      <c r="Q28" s="211">
        <f t="shared" si="18"/>
        <v>0</v>
      </c>
      <c r="R28" s="212">
        <f t="shared" si="19"/>
        <v>0</v>
      </c>
    </row>
    <row r="29" spans="2:18" customFormat="1" hidden="1" x14ac:dyDescent="0.25">
      <c r="B29" s="106"/>
      <c r="C29" s="107"/>
      <c r="D29" s="42"/>
      <c r="E29" s="216"/>
      <c r="F29" s="216"/>
      <c r="G29" s="217"/>
      <c r="I29" s="218">
        <f t="shared" si="11"/>
        <v>0</v>
      </c>
      <c r="J29" s="211">
        <f t="shared" si="12"/>
        <v>0</v>
      </c>
      <c r="K29" s="212">
        <f t="shared" si="13"/>
        <v>0</v>
      </c>
      <c r="L29" s="218">
        <f t="shared" si="14"/>
        <v>0</v>
      </c>
      <c r="M29" s="211">
        <f t="shared" si="15"/>
        <v>0</v>
      </c>
      <c r="N29" s="212">
        <f t="shared" si="16"/>
        <v>0</v>
      </c>
      <c r="P29" s="218">
        <f t="shared" si="17"/>
        <v>0</v>
      </c>
      <c r="Q29" s="211">
        <f t="shared" si="18"/>
        <v>0</v>
      </c>
      <c r="R29" s="212">
        <f t="shared" si="19"/>
        <v>0</v>
      </c>
    </row>
    <row r="30" spans="2:18" customFormat="1" hidden="1" x14ac:dyDescent="0.25">
      <c r="B30" s="106"/>
      <c r="C30" s="107"/>
      <c r="D30" s="42"/>
      <c r="E30" s="216"/>
      <c r="F30" s="216"/>
      <c r="G30" s="217"/>
      <c r="I30" s="218">
        <f t="shared" si="11"/>
        <v>0</v>
      </c>
      <c r="J30" s="211">
        <f t="shared" si="12"/>
        <v>0</v>
      </c>
      <c r="K30" s="212">
        <f t="shared" si="13"/>
        <v>0</v>
      </c>
      <c r="L30" s="218">
        <f t="shared" si="14"/>
        <v>0</v>
      </c>
      <c r="M30" s="211">
        <f t="shared" si="15"/>
        <v>0</v>
      </c>
      <c r="N30" s="212">
        <f t="shared" si="16"/>
        <v>0</v>
      </c>
      <c r="P30" s="218">
        <f t="shared" si="17"/>
        <v>0</v>
      </c>
      <c r="Q30" s="211">
        <f t="shared" si="18"/>
        <v>0</v>
      </c>
      <c r="R30" s="212">
        <f t="shared" si="19"/>
        <v>0</v>
      </c>
    </row>
    <row r="31" spans="2:18" customFormat="1" hidden="1" x14ac:dyDescent="0.25">
      <c r="B31" s="106"/>
      <c r="C31" s="107"/>
      <c r="D31" s="42"/>
      <c r="E31" s="216"/>
      <c r="F31" s="216"/>
      <c r="G31" s="217"/>
      <c r="I31" s="218">
        <f t="shared" si="11"/>
        <v>0</v>
      </c>
      <c r="J31" s="211">
        <f t="shared" si="12"/>
        <v>0</v>
      </c>
      <c r="K31" s="212">
        <f t="shared" si="13"/>
        <v>0</v>
      </c>
      <c r="L31" s="218">
        <f t="shared" si="14"/>
        <v>0</v>
      </c>
      <c r="M31" s="211">
        <f t="shared" si="15"/>
        <v>0</v>
      </c>
      <c r="N31" s="212">
        <f t="shared" si="16"/>
        <v>0</v>
      </c>
      <c r="P31" s="218">
        <f t="shared" si="17"/>
        <v>0</v>
      </c>
      <c r="Q31" s="211">
        <f t="shared" si="18"/>
        <v>0</v>
      </c>
      <c r="R31" s="212">
        <f t="shared" si="19"/>
        <v>0</v>
      </c>
    </row>
    <row r="32" spans="2:18" customFormat="1" ht="6" hidden="1" customHeight="1" x14ac:dyDescent="0.25">
      <c r="B32" s="101" t="s">
        <v>17</v>
      </c>
      <c r="C32" s="101"/>
      <c r="D32" s="219" t="s">
        <v>17</v>
      </c>
      <c r="E32" s="220" t="s">
        <v>17</v>
      </c>
      <c r="F32" s="220"/>
      <c r="G32" s="221" t="s">
        <v>17</v>
      </c>
      <c r="I32" s="10"/>
      <c r="J32" s="10"/>
      <c r="K32" s="10"/>
      <c r="L32" s="10"/>
      <c r="M32" s="10"/>
      <c r="N32" s="10"/>
      <c r="P32" s="10"/>
      <c r="Q32" s="10"/>
      <c r="R32" s="10"/>
    </row>
    <row r="33" spans="1:18" customFormat="1" hidden="1" x14ac:dyDescent="0.25">
      <c r="B33" s="207" t="s">
        <v>103</v>
      </c>
      <c r="C33" s="208"/>
      <c r="D33" s="106"/>
      <c r="E33" s="222">
        <f>SUM(E23:E32)</f>
        <v>0</v>
      </c>
      <c r="F33" s="222">
        <f>SUM(F23:F32)</f>
        <v>0</v>
      </c>
      <c r="G33" s="209">
        <f>IF(K33=0,0,N33/K33)</f>
        <v>0</v>
      </c>
      <c r="I33" s="210">
        <f t="shared" ref="I33:N33" si="20">SUM(I23:I32)</f>
        <v>0</v>
      </c>
      <c r="J33" s="211">
        <f t="shared" si="20"/>
        <v>0</v>
      </c>
      <c r="K33" s="211">
        <f t="shared" si="20"/>
        <v>0</v>
      </c>
      <c r="L33" s="210">
        <f t="shared" si="20"/>
        <v>0</v>
      </c>
      <c r="M33" s="211">
        <f t="shared" si="20"/>
        <v>0</v>
      </c>
      <c r="N33" s="211">
        <f t="shared" si="20"/>
        <v>0</v>
      </c>
      <c r="P33" s="210">
        <f t="shared" ref="P33:R33" si="21">SUM(P23:P32)</f>
        <v>0</v>
      </c>
      <c r="Q33" s="211">
        <f t="shared" si="21"/>
        <v>0</v>
      </c>
      <c r="R33" s="211">
        <f t="shared" si="21"/>
        <v>0</v>
      </c>
    </row>
    <row r="34" spans="1:18" ht="6" customHeight="1" x14ac:dyDescent="0.25">
      <c r="B34" s="183" t="s">
        <v>17</v>
      </c>
      <c r="C34" s="183"/>
      <c r="D34" s="183" t="s">
        <v>17</v>
      </c>
      <c r="E34" s="183" t="s">
        <v>17</v>
      </c>
      <c r="F34" s="183" t="s">
        <v>17</v>
      </c>
      <c r="G34" s="183" t="s">
        <v>17</v>
      </c>
      <c r="I34" s="187"/>
      <c r="J34" s="187"/>
      <c r="K34" s="187"/>
      <c r="L34" s="187"/>
      <c r="M34" s="187"/>
      <c r="N34" s="187"/>
      <c r="P34" s="187"/>
      <c r="Q34" s="187"/>
      <c r="R34" s="187"/>
    </row>
    <row r="35" spans="1:18" x14ac:dyDescent="0.25">
      <c r="B35" s="195" t="s">
        <v>56</v>
      </c>
      <c r="C35" s="196"/>
      <c r="D35" s="197"/>
      <c r="E35" s="198">
        <f>+E22+E33</f>
        <v>0</v>
      </c>
      <c r="F35" s="198">
        <f>+F22+F33</f>
        <v>0</v>
      </c>
      <c r="G35" s="199">
        <v>0</v>
      </c>
      <c r="I35" s="196">
        <f>+I22+I33</f>
        <v>0</v>
      </c>
      <c r="J35" s="196">
        <f>+J22+J33</f>
        <v>0</v>
      </c>
      <c r="K35" s="196">
        <f t="shared" ref="K35:M35" si="22">+K22+K33</f>
        <v>0</v>
      </c>
      <c r="L35" s="196">
        <f t="shared" si="22"/>
        <v>0</v>
      </c>
      <c r="M35" s="196">
        <f t="shared" si="22"/>
        <v>0</v>
      </c>
      <c r="N35" s="196">
        <f t="shared" ref="N35" si="23">+N22+N33</f>
        <v>0</v>
      </c>
      <c r="P35" s="196">
        <f t="shared" ref="P35:R35" si="24">+P22+P33</f>
        <v>0</v>
      </c>
      <c r="Q35" s="196">
        <f t="shared" si="24"/>
        <v>0</v>
      </c>
      <c r="R35" s="196">
        <f t="shared" si="24"/>
        <v>0</v>
      </c>
    </row>
    <row r="36" spans="1:18" x14ac:dyDescent="0.25">
      <c r="B36" s="175" t="s">
        <v>287</v>
      </c>
      <c r="C36" s="176"/>
      <c r="D36" s="176"/>
      <c r="E36" s="177"/>
      <c r="F36" s="177"/>
      <c r="G36" s="178"/>
      <c r="I36" s="176"/>
      <c r="J36" s="179"/>
      <c r="K36" s="179"/>
      <c r="L36" s="176"/>
      <c r="M36" s="179"/>
      <c r="N36" s="179"/>
      <c r="P36" s="176"/>
      <c r="Q36" s="179"/>
      <c r="R36" s="179"/>
    </row>
    <row r="37" spans="1:18" x14ac:dyDescent="0.25">
      <c r="B37" s="6"/>
      <c r="C37" s="200" t="s">
        <v>46</v>
      </c>
      <c r="D37" s="5"/>
      <c r="E37" s="200" t="s">
        <v>46</v>
      </c>
      <c r="F37" s="7"/>
      <c r="G37" s="200" t="s">
        <v>46</v>
      </c>
      <c r="I37" s="200" t="s">
        <v>46</v>
      </c>
      <c r="J37" s="181">
        <f>F37*D37*Weeks</f>
        <v>0</v>
      </c>
      <c r="K37" s="200" t="s">
        <v>46</v>
      </c>
      <c r="L37" s="200" t="s">
        <v>46</v>
      </c>
      <c r="M37" s="200" t="s">
        <v>46</v>
      </c>
      <c r="N37" s="200" t="s">
        <v>46</v>
      </c>
      <c r="P37" s="200" t="s">
        <v>46</v>
      </c>
      <c r="Q37" s="200" t="s">
        <v>46</v>
      </c>
      <c r="R37" s="201">
        <f>J37</f>
        <v>0</v>
      </c>
    </row>
    <row r="38" spans="1:18" x14ac:dyDescent="0.25">
      <c r="B38" s="6"/>
      <c r="C38" s="200" t="s">
        <v>46</v>
      </c>
      <c r="D38" s="5"/>
      <c r="E38" s="200" t="s">
        <v>46</v>
      </c>
      <c r="F38" s="7"/>
      <c r="G38" s="200" t="s">
        <v>46</v>
      </c>
      <c r="I38" s="200" t="s">
        <v>46</v>
      </c>
      <c r="J38" s="181">
        <f>F38*D38*Weeks</f>
        <v>0</v>
      </c>
      <c r="K38" s="200" t="s">
        <v>46</v>
      </c>
      <c r="L38" s="200" t="s">
        <v>46</v>
      </c>
      <c r="M38" s="200" t="s">
        <v>46</v>
      </c>
      <c r="N38" s="200" t="s">
        <v>46</v>
      </c>
      <c r="P38" s="200" t="s">
        <v>46</v>
      </c>
      <c r="Q38" s="200" t="s">
        <v>46</v>
      </c>
      <c r="R38" s="201">
        <f t="shared" ref="R38:R41" si="25">J38</f>
        <v>0</v>
      </c>
    </row>
    <row r="39" spans="1:18" x14ac:dyDescent="0.25">
      <c r="B39" s="6"/>
      <c r="C39" s="200" t="s">
        <v>46</v>
      </c>
      <c r="D39" s="5"/>
      <c r="E39" s="200" t="s">
        <v>46</v>
      </c>
      <c r="F39" s="7"/>
      <c r="G39" s="200" t="s">
        <v>46</v>
      </c>
      <c r="I39" s="200" t="s">
        <v>46</v>
      </c>
      <c r="J39" s="181">
        <f>F39*D39*Weeks</f>
        <v>0</v>
      </c>
      <c r="K39" s="200" t="s">
        <v>46</v>
      </c>
      <c r="L39" s="200" t="s">
        <v>46</v>
      </c>
      <c r="M39" s="200" t="s">
        <v>46</v>
      </c>
      <c r="N39" s="200" t="s">
        <v>46</v>
      </c>
      <c r="P39" s="200" t="s">
        <v>46</v>
      </c>
      <c r="Q39" s="200" t="s">
        <v>46</v>
      </c>
      <c r="R39" s="201">
        <f t="shared" si="25"/>
        <v>0</v>
      </c>
    </row>
    <row r="40" spans="1:18" x14ac:dyDescent="0.25">
      <c r="B40" s="6"/>
      <c r="C40" s="200" t="s">
        <v>46</v>
      </c>
      <c r="D40" s="5"/>
      <c r="E40" s="200" t="s">
        <v>46</v>
      </c>
      <c r="F40" s="7"/>
      <c r="G40" s="200" t="s">
        <v>46</v>
      </c>
      <c r="I40" s="200" t="s">
        <v>46</v>
      </c>
      <c r="J40" s="181">
        <f>F40*D40*Weeks</f>
        <v>0</v>
      </c>
      <c r="K40" s="200" t="s">
        <v>46</v>
      </c>
      <c r="L40" s="200" t="s">
        <v>46</v>
      </c>
      <c r="M40" s="200" t="s">
        <v>46</v>
      </c>
      <c r="N40" s="200" t="s">
        <v>46</v>
      </c>
      <c r="P40" s="200" t="s">
        <v>46</v>
      </c>
      <c r="Q40" s="200" t="s">
        <v>46</v>
      </c>
      <c r="R40" s="201">
        <f t="shared" si="25"/>
        <v>0</v>
      </c>
    </row>
    <row r="41" spans="1:18" x14ac:dyDescent="0.25">
      <c r="B41" s="6"/>
      <c r="C41" s="200" t="s">
        <v>46</v>
      </c>
      <c r="D41" s="5"/>
      <c r="E41" s="200" t="s">
        <v>46</v>
      </c>
      <c r="F41" s="7"/>
      <c r="G41" s="200" t="s">
        <v>46</v>
      </c>
      <c r="I41" s="200" t="s">
        <v>46</v>
      </c>
      <c r="J41" s="181">
        <f>F41*D41*Weeks</f>
        <v>0</v>
      </c>
      <c r="K41" s="200" t="s">
        <v>46</v>
      </c>
      <c r="L41" s="200" t="s">
        <v>46</v>
      </c>
      <c r="M41" s="200" t="s">
        <v>46</v>
      </c>
      <c r="N41" s="200" t="s">
        <v>46</v>
      </c>
      <c r="P41" s="200" t="s">
        <v>46</v>
      </c>
      <c r="Q41" s="200" t="s">
        <v>46</v>
      </c>
      <c r="R41" s="201">
        <f t="shared" si="25"/>
        <v>0</v>
      </c>
    </row>
    <row r="42" spans="1:18" ht="6" customHeight="1" x14ac:dyDescent="0.25">
      <c r="B42" s="183" t="s">
        <v>17</v>
      </c>
      <c r="C42" s="183"/>
      <c r="D42" s="183" t="s">
        <v>17</v>
      </c>
      <c r="E42" s="183"/>
      <c r="F42" s="185"/>
      <c r="G42" s="183"/>
      <c r="I42" s="183"/>
      <c r="J42" s="183" t="s">
        <v>17</v>
      </c>
      <c r="K42" s="183"/>
      <c r="L42" s="183"/>
      <c r="M42" s="183"/>
      <c r="N42" s="183"/>
      <c r="P42" s="183"/>
      <c r="Q42" s="183"/>
      <c r="R42" s="183"/>
    </row>
    <row r="43" spans="1:18" x14ac:dyDescent="0.25">
      <c r="B43" s="195" t="s">
        <v>45</v>
      </c>
      <c r="C43" s="196"/>
      <c r="D43" s="197"/>
      <c r="E43" s="198"/>
      <c r="F43" s="198">
        <f>SUM(F36:F42)</f>
        <v>0</v>
      </c>
      <c r="G43" s="197"/>
      <c r="I43" s="196">
        <f t="shared" ref="I43:J43" si="26">SUM(I36:I42)</f>
        <v>0</v>
      </c>
      <c r="J43" s="196">
        <f t="shared" si="26"/>
        <v>0</v>
      </c>
      <c r="K43" s="196"/>
      <c r="L43" s="196"/>
      <c r="M43" s="196"/>
      <c r="N43" s="196"/>
      <c r="P43" s="196"/>
      <c r="Q43" s="196"/>
      <c r="R43" s="196"/>
    </row>
    <row r="44" spans="1:18" ht="6" customHeight="1" x14ac:dyDescent="0.25">
      <c r="B44" s="183" t="s">
        <v>17</v>
      </c>
      <c r="C44" s="183"/>
      <c r="D44" s="183" t="s">
        <v>17</v>
      </c>
      <c r="E44" s="183" t="s">
        <v>17</v>
      </c>
      <c r="F44" s="183"/>
      <c r="G44" s="183" t="s">
        <v>17</v>
      </c>
      <c r="I44" s="183" t="s">
        <v>17</v>
      </c>
      <c r="J44" s="183" t="s">
        <v>17</v>
      </c>
      <c r="K44" s="183"/>
      <c r="L44" s="183"/>
      <c r="M44" s="183"/>
      <c r="N44" s="183"/>
      <c r="P44" s="183"/>
      <c r="Q44" s="183"/>
      <c r="R44" s="183"/>
    </row>
    <row r="45" spans="1:18" x14ac:dyDescent="0.25">
      <c r="I45" s="169"/>
      <c r="J45" s="169"/>
      <c r="K45" s="169"/>
      <c r="L45" s="169"/>
      <c r="M45" s="169"/>
      <c r="N45" s="169"/>
      <c r="P45" s="169"/>
      <c r="Q45" s="169"/>
      <c r="R45" s="169"/>
    </row>
    <row r="46" spans="1:18" x14ac:dyDescent="0.25">
      <c r="C46" s="169"/>
      <c r="G46" s="169"/>
    </row>
    <row r="47" spans="1:18" ht="8.25" customHeight="1" x14ac:dyDescent="0.25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P47" s="187"/>
      <c r="Q47" s="187"/>
      <c r="R47" s="187"/>
    </row>
    <row r="48" spans="1:18" ht="18.75" x14ac:dyDescent="0.3">
      <c r="A48" s="202"/>
      <c r="B48" s="203" t="s">
        <v>37</v>
      </c>
      <c r="C48" s="202"/>
      <c r="D48" s="202"/>
      <c r="E48" s="202"/>
      <c r="F48" s="202"/>
      <c r="G48" s="202"/>
    </row>
    <row r="49" spans="1:2" x14ac:dyDescent="0.25">
      <c r="A49" s="204">
        <v>1</v>
      </c>
      <c r="B49" s="168" t="s">
        <v>369</v>
      </c>
    </row>
    <row r="50" spans="1:2" x14ac:dyDescent="0.25">
      <c r="A50" s="204"/>
      <c r="B50" s="205" t="s">
        <v>397</v>
      </c>
    </row>
    <row r="51" spans="1:2" x14ac:dyDescent="0.25">
      <c r="A51" s="204"/>
      <c r="B51" s="205" t="s">
        <v>394</v>
      </c>
    </row>
    <row r="52" spans="1:2" x14ac:dyDescent="0.25">
      <c r="A52" s="204"/>
      <c r="B52" s="205" t="s">
        <v>370</v>
      </c>
    </row>
    <row r="53" spans="1:2" x14ac:dyDescent="0.25">
      <c r="A53" s="204">
        <v>2</v>
      </c>
      <c r="B53" s="168" t="s">
        <v>375</v>
      </c>
    </row>
    <row r="54" spans="1:2" x14ac:dyDescent="0.25">
      <c r="A54" s="206"/>
      <c r="B54" s="205" t="s">
        <v>376</v>
      </c>
    </row>
    <row r="55" spans="1:2" x14ac:dyDescent="0.25">
      <c r="A55" s="204">
        <v>3</v>
      </c>
      <c r="B55" s="168" t="s">
        <v>38</v>
      </c>
    </row>
    <row r="56" spans="1:2" x14ac:dyDescent="0.25">
      <c r="A56" s="204"/>
      <c r="B56" s="205" t="s">
        <v>365</v>
      </c>
    </row>
    <row r="57" spans="1:2" x14ac:dyDescent="0.25">
      <c r="A57" s="204"/>
      <c r="B57" s="205" t="s">
        <v>366</v>
      </c>
    </row>
    <row r="58" spans="1:2" x14ac:dyDescent="0.25">
      <c r="A58" s="204">
        <v>4</v>
      </c>
      <c r="B58" s="168" t="s">
        <v>39</v>
      </c>
    </row>
    <row r="59" spans="1:2" x14ac:dyDescent="0.25">
      <c r="A59" s="204"/>
      <c r="B59" s="205" t="s">
        <v>40</v>
      </c>
    </row>
    <row r="60" spans="1:2" x14ac:dyDescent="0.25">
      <c r="A60" s="204">
        <v>5</v>
      </c>
      <c r="B60" s="168" t="s">
        <v>41</v>
      </c>
    </row>
    <row r="61" spans="1:2" x14ac:dyDescent="0.25">
      <c r="A61" s="206"/>
      <c r="B61" s="205" t="s">
        <v>378</v>
      </c>
    </row>
    <row r="62" spans="1:2" x14ac:dyDescent="0.25">
      <c r="A62" s="206"/>
      <c r="B62" s="205" t="s">
        <v>321</v>
      </c>
    </row>
    <row r="63" spans="1:2" x14ac:dyDescent="0.25">
      <c r="A63" s="204"/>
    </row>
    <row r="64" spans="1:2" x14ac:dyDescent="0.25">
      <c r="A64" s="206"/>
    </row>
    <row r="65" spans="1:1" x14ac:dyDescent="0.25">
      <c r="A65" s="204"/>
    </row>
    <row r="66" spans="1:1" x14ac:dyDescent="0.25">
      <c r="A66" s="206"/>
    </row>
    <row r="67" spans="1:1" x14ac:dyDescent="0.25">
      <c r="A67" s="206"/>
    </row>
  </sheetData>
  <sheetProtection algorithmName="SHA-512" hashValue="l2sh6VJLDWuNszhPjcJiTWDpqai40vjptZvklfOw7HNQs/dm71E+p5YFrcI7HpjtQ7c4wB5vzb11nx62LV0o4w==" saltValue="mTSqkJygMOXCcl7MXhF9XA==" spinCount="100000" sheet="1" objects="1" scenarios="1"/>
  <autoFilter ref="B4:M34" xr:uid="{15E3D4D2-6569-4CDE-8917-11A1426D490D}"/>
  <conditionalFormatting sqref="C37:E41">
    <cfRule type="containsText" dxfId="49" priority="28" operator="containsText" text="Clear">
      <formula>NOT(ISERROR(SEARCH("Clear",C37)))</formula>
    </cfRule>
  </conditionalFormatting>
  <conditionalFormatting sqref="D36:D41 C38:E42 G38:G42 I38:I42 K38:N42 C6:N21 C24:K32 C36 E36:H36 F37:F42 J37:J42 H42">
    <cfRule type="cellIs" dxfId="48" priority="29" operator="equal">
      <formula>0</formula>
    </cfRule>
  </conditionalFormatting>
  <conditionalFormatting sqref="G37:G41">
    <cfRule type="containsText" dxfId="47" priority="10" operator="containsText" text="Clear">
      <formula>NOT(ISERROR(SEARCH("Clear",G37)))</formula>
    </cfRule>
  </conditionalFormatting>
  <conditionalFormatting sqref="I37:I41">
    <cfRule type="containsText" dxfId="46" priority="9" operator="containsText" text="Clear">
      <formula>NOT(ISERROR(SEARCH("Clear",I37)))</formula>
    </cfRule>
  </conditionalFormatting>
  <conditionalFormatting sqref="I33:K33">
    <cfRule type="cellIs" dxfId="45" priority="41" operator="equal">
      <formula>0</formula>
    </cfRule>
  </conditionalFormatting>
  <conditionalFormatting sqref="I22:N22">
    <cfRule type="cellIs" dxfId="44" priority="19" operator="equal">
      <formula>0</formula>
    </cfRule>
  </conditionalFormatting>
  <conditionalFormatting sqref="K37:N41">
    <cfRule type="containsText" dxfId="43" priority="5" operator="containsText" text="Clear">
      <formula>NOT(ISERROR(SEARCH("Clear",K37)))</formula>
    </cfRule>
  </conditionalFormatting>
  <conditionalFormatting sqref="L24:N33">
    <cfRule type="cellIs" dxfId="42" priority="23" operator="equal">
      <formula>0</formula>
    </cfRule>
  </conditionalFormatting>
  <conditionalFormatting sqref="P6:R22">
    <cfRule type="cellIs" dxfId="41" priority="14" operator="equal">
      <formula>0</formula>
    </cfRule>
  </conditionalFormatting>
  <conditionalFormatting sqref="P24:R33">
    <cfRule type="cellIs" dxfId="40" priority="11" operator="equal">
      <formula>0</formula>
    </cfRule>
  </conditionalFormatting>
  <conditionalFormatting sqref="P37:R41">
    <cfRule type="containsText" dxfId="39" priority="1" operator="containsText" text="Clear">
      <formula>NOT(ISERROR(SEARCH("Clear",P37)))</formula>
    </cfRule>
  </conditionalFormatting>
  <conditionalFormatting sqref="P38:R42">
    <cfRule type="cellIs" dxfId="38" priority="2" operator="equal">
      <formula>0</formula>
    </cfRule>
  </conditionalFormatting>
  <dataValidations count="2">
    <dataValidation allowBlank="1" showInputMessage="1" showErrorMessage="1" prompt="Enter Rate Per Hour" sqref="D37:D42 D5:D32" xr:uid="{4FE50102-983A-4F79-B41E-106B66ECCE2A}"/>
    <dataValidation allowBlank="1" showInputMessage="1" showErrorMessage="1" prompt="Enter Fringe Percentage" sqref="C37:E41 I37:I41 G37:G41 K37:N41 G5:G33 G35 P37:R41" xr:uid="{294E231F-9820-49B0-BEC8-30DC427D2799}"/>
  </dataValidations>
  <pageMargins left="0.2" right="0.2" top="0.5" bottom="0.5" header="0.3" footer="0.3"/>
  <pageSetup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39F2-D6A6-4E53-B953-0F9105DC22C0}">
  <sheetPr>
    <pageSetUpPr fitToPage="1"/>
  </sheetPr>
  <dimension ref="A1:P72"/>
  <sheetViews>
    <sheetView showGridLines="0" zoomScale="150" zoomScaleNormal="15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D8" sqref="D8"/>
    </sheetView>
  </sheetViews>
  <sheetFormatPr defaultRowHeight="15" x14ac:dyDescent="0.25"/>
  <cols>
    <col min="1" max="1" width="2.28515625" customWidth="1"/>
    <col min="2" max="2" width="58" customWidth="1"/>
    <col min="3" max="3" width="16.28515625" customWidth="1"/>
    <col min="4" max="5" width="17.7109375" customWidth="1"/>
    <col min="6" max="6" width="2.42578125" customWidth="1"/>
    <col min="7" max="7" width="87.28515625" hidden="1" customWidth="1"/>
    <col min="8" max="8" width="1.7109375" customWidth="1"/>
  </cols>
  <sheetData>
    <row r="1" spans="2:7" ht="21" x14ac:dyDescent="0.35">
      <c r="B1" s="2" t="str">
        <f>'1. Agency Info'!$C$4&amp;" - "&amp;'1. Agency Info'!$C$5</f>
        <v xml:space="preserve"> - </v>
      </c>
      <c r="C1" s="2"/>
    </row>
    <row r="2" spans="2:7" ht="21" x14ac:dyDescent="0.35">
      <c r="B2" s="2" t="s">
        <v>31</v>
      </c>
      <c r="C2" s="2"/>
    </row>
    <row r="3" spans="2:7" x14ac:dyDescent="0.25">
      <c r="C3" s="112" t="s">
        <v>18</v>
      </c>
      <c r="D3" s="112"/>
      <c r="E3" s="113" t="s">
        <v>57</v>
      </c>
    </row>
    <row r="4" spans="2:7" x14ac:dyDescent="0.25">
      <c r="B4" s="113" t="s">
        <v>379</v>
      </c>
      <c r="C4" s="114" t="s">
        <v>286</v>
      </c>
      <c r="D4" s="115" t="s">
        <v>47</v>
      </c>
      <c r="E4" s="113" t="s">
        <v>0</v>
      </c>
      <c r="G4" s="113" t="s">
        <v>43</v>
      </c>
    </row>
    <row r="5" spans="2:7" x14ac:dyDescent="0.25">
      <c r="B5" s="142" t="s">
        <v>89</v>
      </c>
      <c r="C5" s="142"/>
      <c r="D5" s="143"/>
      <c r="E5" s="143"/>
      <c r="G5" s="143"/>
    </row>
    <row r="6" spans="2:7" x14ac:dyDescent="0.25">
      <c r="B6" s="144" t="s">
        <v>391</v>
      </c>
      <c r="C6" s="145">
        <f>'2. Personnel'!I22</f>
        <v>0</v>
      </c>
      <c r="D6" s="146">
        <f>'2. Personnel'!J22</f>
        <v>0</v>
      </c>
      <c r="E6" s="147">
        <f>SUM(C6:D6)</f>
        <v>0</v>
      </c>
      <c r="G6" s="148" t="s">
        <v>323</v>
      </c>
    </row>
    <row r="7" spans="2:7" x14ac:dyDescent="0.25">
      <c r="B7" s="144" t="s">
        <v>371</v>
      </c>
      <c r="C7" s="145">
        <f>'2. Personnel'!L22</f>
        <v>0</v>
      </c>
      <c r="D7" s="146">
        <f>'2. Personnel'!M22</f>
        <v>0</v>
      </c>
      <c r="E7" s="147">
        <f>SUM(C7:D7)</f>
        <v>0</v>
      </c>
      <c r="G7" s="148" t="s">
        <v>323</v>
      </c>
    </row>
    <row r="8" spans="2:7" x14ac:dyDescent="0.25">
      <c r="B8" s="142" t="s">
        <v>102</v>
      </c>
      <c r="C8" s="142"/>
      <c r="D8" s="143"/>
      <c r="E8" s="143"/>
      <c r="G8" s="143"/>
    </row>
    <row r="9" spans="2:7" x14ac:dyDescent="0.25">
      <c r="B9" s="144" t="s">
        <v>21</v>
      </c>
      <c r="C9" s="145"/>
      <c r="D9" s="145"/>
      <c r="E9" s="147">
        <f t="shared" ref="E9" si="0">SUM(C9:D9)</f>
        <v>0</v>
      </c>
      <c r="G9" s="12" t="str">
        <f t="shared" ref="G9:G15" si="1">IF(E9&gt;0,"Enter Line Description"," ")</f>
        <v xml:space="preserve"> </v>
      </c>
    </row>
    <row r="10" spans="2:7" x14ac:dyDescent="0.25">
      <c r="B10" s="144" t="s">
        <v>377</v>
      </c>
      <c r="C10" s="145"/>
      <c r="D10" s="145"/>
      <c r="E10" s="147">
        <f>SUM(C10:D10)</f>
        <v>0</v>
      </c>
      <c r="G10" s="12" t="str">
        <f t="shared" si="1"/>
        <v xml:space="preserve"> </v>
      </c>
    </row>
    <row r="11" spans="2:7" x14ac:dyDescent="0.25">
      <c r="B11" s="144" t="s">
        <v>20</v>
      </c>
      <c r="C11" s="145"/>
      <c r="D11" s="145"/>
      <c r="E11" s="147">
        <f>SUM(C11:D11)</f>
        <v>0</v>
      </c>
      <c r="G11" s="12" t="str">
        <f t="shared" si="1"/>
        <v xml:space="preserve"> </v>
      </c>
    </row>
    <row r="12" spans="2:7" x14ac:dyDescent="0.25">
      <c r="B12" s="144" t="s">
        <v>19</v>
      </c>
      <c r="C12" s="145"/>
      <c r="D12" s="145"/>
      <c r="E12" s="147">
        <f>SUM(C12:D12)</f>
        <v>0</v>
      </c>
      <c r="G12" s="12" t="str">
        <f t="shared" si="1"/>
        <v xml:space="preserve"> </v>
      </c>
    </row>
    <row r="13" spans="2:7" x14ac:dyDescent="0.25">
      <c r="B13" s="144" t="s">
        <v>4</v>
      </c>
      <c r="C13" s="145"/>
      <c r="D13" s="145"/>
      <c r="E13" s="147">
        <f>SUM(C13:D13)</f>
        <v>0</v>
      </c>
      <c r="G13" s="12" t="str">
        <f t="shared" si="1"/>
        <v xml:space="preserve"> </v>
      </c>
    </row>
    <row r="14" spans="2:7" x14ac:dyDescent="0.25">
      <c r="B14" s="150" t="s">
        <v>288</v>
      </c>
      <c r="C14" s="150"/>
      <c r="D14" s="151"/>
      <c r="E14" s="151"/>
      <c r="G14" s="143"/>
    </row>
    <row r="15" spans="2:7" x14ac:dyDescent="0.25">
      <c r="B15" s="152" t="s">
        <v>344</v>
      </c>
      <c r="C15" s="141"/>
      <c r="D15" s="47"/>
      <c r="E15" s="147">
        <f>SUM(C15:D15)</f>
        <v>0</v>
      </c>
      <c r="G15" s="12" t="str">
        <f t="shared" si="1"/>
        <v xml:space="preserve"> </v>
      </c>
    </row>
    <row r="16" spans="2:7" x14ac:dyDescent="0.25">
      <c r="B16" s="150" t="s">
        <v>372</v>
      </c>
      <c r="C16" s="150"/>
      <c r="D16" s="151"/>
      <c r="E16" s="151"/>
      <c r="G16" s="143"/>
    </row>
    <row r="17" spans="2:7" x14ac:dyDescent="0.25">
      <c r="B17" s="144" t="s">
        <v>54</v>
      </c>
      <c r="C17" s="145"/>
      <c r="D17" s="47"/>
      <c r="E17" s="147">
        <f t="shared" ref="E17:E27" si="2">SUM(C17:D17)</f>
        <v>0</v>
      </c>
      <c r="G17" s="12" t="str">
        <f>IF(E17&gt;0,"Enter Line Description"," ")</f>
        <v xml:space="preserve"> </v>
      </c>
    </row>
    <row r="18" spans="2:7" x14ac:dyDescent="0.25">
      <c r="B18" s="144" t="s">
        <v>105</v>
      </c>
      <c r="C18" s="145"/>
      <c r="D18" s="47"/>
      <c r="E18" s="147">
        <f t="shared" si="2"/>
        <v>0</v>
      </c>
      <c r="G18" s="12" t="str">
        <f t="shared" ref="G18:G19" si="3">IF(E18&gt;0,"Enter Line Description"," ")</f>
        <v xml:space="preserve"> </v>
      </c>
    </row>
    <row r="19" spans="2:7" x14ac:dyDescent="0.25">
      <c r="B19" s="144" t="s">
        <v>284</v>
      </c>
      <c r="C19" s="145"/>
      <c r="D19" s="47"/>
      <c r="E19" s="147">
        <f t="shared" si="2"/>
        <v>0</v>
      </c>
      <c r="G19" s="12" t="str">
        <f t="shared" si="3"/>
        <v xml:space="preserve"> </v>
      </c>
    </row>
    <row r="20" spans="2:7" x14ac:dyDescent="0.25">
      <c r="B20" s="144" t="s">
        <v>330</v>
      </c>
      <c r="C20" s="141"/>
      <c r="D20" s="47"/>
      <c r="E20" s="147">
        <f t="shared" si="2"/>
        <v>0</v>
      </c>
      <c r="G20" s="12" t="str">
        <f t="shared" ref="G20:G36" si="4">IF(E20&gt;0,"Enter Line Description"," ")</f>
        <v xml:space="preserve"> </v>
      </c>
    </row>
    <row r="21" spans="2:7" x14ac:dyDescent="0.25">
      <c r="B21" s="144" t="s">
        <v>55</v>
      </c>
      <c r="C21" s="145"/>
      <c r="D21" s="47"/>
      <c r="E21" s="147">
        <f t="shared" si="2"/>
        <v>0</v>
      </c>
      <c r="G21" s="12" t="str">
        <f t="shared" si="4"/>
        <v xml:space="preserve"> </v>
      </c>
    </row>
    <row r="22" spans="2:7" x14ac:dyDescent="0.25">
      <c r="B22" s="144" t="s">
        <v>2</v>
      </c>
      <c r="C22" s="141"/>
      <c r="D22" s="47"/>
      <c r="E22" s="147">
        <f t="shared" si="2"/>
        <v>0</v>
      </c>
      <c r="G22" s="12" t="str">
        <f t="shared" si="4"/>
        <v xml:space="preserve"> </v>
      </c>
    </row>
    <row r="23" spans="2:7" x14ac:dyDescent="0.25">
      <c r="B23" s="144" t="s">
        <v>104</v>
      </c>
      <c r="C23" s="141"/>
      <c r="D23" s="47"/>
      <c r="E23" s="147">
        <f t="shared" si="2"/>
        <v>0</v>
      </c>
      <c r="G23" s="12" t="str">
        <f t="shared" si="4"/>
        <v xml:space="preserve"> </v>
      </c>
    </row>
    <row r="24" spans="2:7" x14ac:dyDescent="0.25">
      <c r="B24" s="144" t="s">
        <v>3</v>
      </c>
      <c r="C24" s="141"/>
      <c r="D24" s="47"/>
      <c r="E24" s="147">
        <f t="shared" si="2"/>
        <v>0</v>
      </c>
      <c r="G24" s="12" t="str">
        <f t="shared" si="4"/>
        <v xml:space="preserve"> </v>
      </c>
    </row>
    <row r="25" spans="2:7" x14ac:dyDescent="0.25">
      <c r="B25" s="144" t="s">
        <v>360</v>
      </c>
      <c r="C25" s="141"/>
      <c r="D25" s="47"/>
      <c r="E25" s="147">
        <f t="shared" si="2"/>
        <v>0</v>
      </c>
      <c r="G25" s="12" t="str">
        <f t="shared" si="4"/>
        <v xml:space="preserve"> </v>
      </c>
    </row>
    <row r="26" spans="2:7" x14ac:dyDescent="0.25">
      <c r="B26" s="144" t="s">
        <v>5</v>
      </c>
      <c r="C26" s="141"/>
      <c r="D26" s="47"/>
      <c r="E26" s="147">
        <f t="shared" si="2"/>
        <v>0</v>
      </c>
      <c r="G26" s="12" t="str">
        <f t="shared" si="4"/>
        <v xml:space="preserve"> </v>
      </c>
    </row>
    <row r="27" spans="2:7" x14ac:dyDescent="0.25">
      <c r="B27" s="245" t="s">
        <v>35</v>
      </c>
      <c r="C27" s="246"/>
      <c r="D27" s="247"/>
      <c r="E27" s="248">
        <f t="shared" si="2"/>
        <v>0</v>
      </c>
      <c r="G27" s="149" t="str">
        <f t="shared" si="4"/>
        <v xml:space="preserve"> </v>
      </c>
    </row>
    <row r="28" spans="2:7" x14ac:dyDescent="0.25">
      <c r="B28" s="99"/>
      <c r="C28" s="141"/>
      <c r="D28" s="47"/>
      <c r="E28" s="147">
        <f>SUM(C28:D28)</f>
        <v>0</v>
      </c>
      <c r="G28" s="12" t="str">
        <f t="shared" si="4"/>
        <v xml:space="preserve"> </v>
      </c>
    </row>
    <row r="29" spans="2:7" x14ac:dyDescent="0.25">
      <c r="B29" s="99"/>
      <c r="C29" s="141"/>
      <c r="D29" s="47"/>
      <c r="E29" s="147">
        <f>SUM(C29:D29)</f>
        <v>0</v>
      </c>
      <c r="G29" s="12" t="str">
        <f t="shared" si="4"/>
        <v xml:space="preserve"> </v>
      </c>
    </row>
    <row r="30" spans="2:7" x14ac:dyDescent="0.25">
      <c r="B30" s="99"/>
      <c r="C30" s="141"/>
      <c r="D30" s="47"/>
      <c r="E30" s="147">
        <f>SUM(C30:D30)</f>
        <v>0</v>
      </c>
      <c r="G30" s="12" t="str">
        <f t="shared" si="4"/>
        <v xml:space="preserve"> </v>
      </c>
    </row>
    <row r="31" spans="2:7" x14ac:dyDescent="0.25">
      <c r="B31" s="99"/>
      <c r="C31" s="141"/>
      <c r="D31" s="47"/>
      <c r="E31" s="147">
        <f t="shared" ref="E31:E33" si="5">SUM(C31:D31)</f>
        <v>0</v>
      </c>
      <c r="G31" s="12" t="str">
        <f t="shared" ref="G31:G33" si="6">IF(E31&gt;0,"Enter Line Description"," ")</f>
        <v xml:space="preserve"> </v>
      </c>
    </row>
    <row r="32" spans="2:7" x14ac:dyDescent="0.25">
      <c r="B32" s="99"/>
      <c r="C32" s="141"/>
      <c r="D32" s="47"/>
      <c r="E32" s="147">
        <f t="shared" si="5"/>
        <v>0</v>
      </c>
      <c r="G32" s="12" t="str">
        <f t="shared" si="6"/>
        <v xml:space="preserve"> </v>
      </c>
    </row>
    <row r="33" spans="2:7" x14ac:dyDescent="0.25">
      <c r="B33" s="99"/>
      <c r="C33" s="141"/>
      <c r="D33" s="47"/>
      <c r="E33" s="147">
        <f t="shared" si="5"/>
        <v>0</v>
      </c>
      <c r="G33" s="12" t="str">
        <f t="shared" si="6"/>
        <v xml:space="preserve"> </v>
      </c>
    </row>
    <row r="34" spans="2:7" x14ac:dyDescent="0.25">
      <c r="B34" s="150" t="s">
        <v>314</v>
      </c>
      <c r="C34" s="150"/>
      <c r="D34" s="151"/>
      <c r="E34" s="151"/>
      <c r="G34" s="143" t="str">
        <f t="shared" si="4"/>
        <v xml:space="preserve"> </v>
      </c>
    </row>
    <row r="35" spans="2:7" x14ac:dyDescent="0.25">
      <c r="B35" s="153" t="s">
        <v>313</v>
      </c>
      <c r="C35" s="145"/>
      <c r="D35" s="146"/>
      <c r="E35" s="147">
        <f>SUM(C35:D35)</f>
        <v>0</v>
      </c>
      <c r="G35" s="149" t="s">
        <v>322</v>
      </c>
    </row>
    <row r="36" spans="2:7" s="1" customFormat="1" ht="8.25" customHeight="1" x14ac:dyDescent="0.25">
      <c r="B36" s="154"/>
      <c r="C36" s="154"/>
      <c r="D36" s="155"/>
      <c r="E36" s="155"/>
      <c r="G36" s="156" t="str">
        <f t="shared" si="4"/>
        <v xml:space="preserve"> </v>
      </c>
    </row>
    <row r="37" spans="2:7" x14ac:dyDescent="0.25">
      <c r="B37" s="157" t="s">
        <v>374</v>
      </c>
      <c r="C37" s="109">
        <f>SUM(C5:C36)</f>
        <v>0</v>
      </c>
      <c r="D37" s="109">
        <f>SUM(D5:D36)</f>
        <v>0</v>
      </c>
      <c r="E37" s="109">
        <f>SUM(E5:E36)</f>
        <v>0</v>
      </c>
      <c r="G37" s="156"/>
    </row>
    <row r="38" spans="2:7" hidden="1" x14ac:dyDescent="0.25">
      <c r="B38" s="102" t="s">
        <v>49</v>
      </c>
      <c r="C38" s="102"/>
      <c r="D38" s="143"/>
      <c r="E38" s="143"/>
      <c r="G38" s="143"/>
    </row>
    <row r="39" spans="2:7" hidden="1" x14ac:dyDescent="0.25">
      <c r="B39" s="223" t="s">
        <v>324</v>
      </c>
      <c r="C39" s="145">
        <f>'2. Personnel'!I33</f>
        <v>0</v>
      </c>
      <c r="D39" s="146">
        <f>'2. Personnel'!J33</f>
        <v>0</v>
      </c>
      <c r="E39" s="147">
        <f t="shared" ref="E39:E41" si="7">SUM(C39:D39)</f>
        <v>0</v>
      </c>
      <c r="G39" s="149" t="s">
        <v>323</v>
      </c>
    </row>
    <row r="40" spans="2:7" hidden="1" x14ac:dyDescent="0.25">
      <c r="B40" s="223" t="s">
        <v>348</v>
      </c>
      <c r="C40" s="145">
        <f>'2. Personnel'!L33</f>
        <v>0</v>
      </c>
      <c r="D40" s="146">
        <f>'2. Personnel'!M33</f>
        <v>0</v>
      </c>
      <c r="E40" s="147">
        <f t="shared" si="7"/>
        <v>0</v>
      </c>
      <c r="G40" s="149" t="s">
        <v>323</v>
      </c>
    </row>
    <row r="41" spans="2:7" hidden="1" x14ac:dyDescent="0.25">
      <c r="B41" s="224" t="s">
        <v>36</v>
      </c>
      <c r="C41" s="145"/>
      <c r="D41" s="146"/>
      <c r="E41" s="147">
        <f t="shared" si="7"/>
        <v>0</v>
      </c>
      <c r="G41" s="149" t="str">
        <f t="shared" ref="G41:G50" si="8">IF(E41&gt;0,"Enter Line Description"," ")</f>
        <v xml:space="preserve"> </v>
      </c>
    </row>
    <row r="42" spans="2:7" hidden="1" x14ac:dyDescent="0.25">
      <c r="B42" s="223" t="s">
        <v>334</v>
      </c>
      <c r="C42" s="145"/>
      <c r="D42" s="146"/>
      <c r="E42" s="147">
        <f t="shared" ref="E42" si="9">SUM(C42:D42)</f>
        <v>0</v>
      </c>
      <c r="G42" s="149" t="str">
        <f t="shared" ref="G42" si="10">IF(E42&gt;0,"Enter Line Description"," ")</f>
        <v xml:space="preserve"> </v>
      </c>
    </row>
    <row r="43" spans="2:7" hidden="1" x14ac:dyDescent="0.25">
      <c r="B43" s="224" t="s">
        <v>52</v>
      </c>
      <c r="C43" s="145"/>
      <c r="D43" s="146"/>
      <c r="E43" s="147">
        <f t="shared" ref="E43:E48" si="11">SUM(C43:D43)</f>
        <v>0</v>
      </c>
      <c r="G43" s="149" t="str">
        <f t="shared" si="8"/>
        <v xml:space="preserve"> </v>
      </c>
    </row>
    <row r="44" spans="2:7" hidden="1" x14ac:dyDescent="0.25">
      <c r="B44" s="224" t="s">
        <v>329</v>
      </c>
      <c r="C44" s="145"/>
      <c r="D44" s="146"/>
      <c r="E44" s="147">
        <f t="shared" ref="E44" si="12">SUM(C44:D44)</f>
        <v>0</v>
      </c>
      <c r="G44" s="149" t="str">
        <f t="shared" ref="G44" si="13">IF(E44&gt;0,"Enter Line Description"," ")</f>
        <v xml:space="preserve"> </v>
      </c>
    </row>
    <row r="45" spans="2:7" hidden="1" x14ac:dyDescent="0.25">
      <c r="B45" s="223" t="s">
        <v>60</v>
      </c>
      <c r="C45" s="145"/>
      <c r="D45" s="146"/>
      <c r="E45" s="147">
        <f t="shared" si="11"/>
        <v>0</v>
      </c>
      <c r="G45" s="149" t="str">
        <f t="shared" si="8"/>
        <v xml:space="preserve"> </v>
      </c>
    </row>
    <row r="46" spans="2:7" hidden="1" x14ac:dyDescent="0.25">
      <c r="B46" s="223" t="s">
        <v>53</v>
      </c>
      <c r="C46" s="145"/>
      <c r="D46" s="146"/>
      <c r="E46" s="147">
        <f t="shared" si="11"/>
        <v>0</v>
      </c>
      <c r="G46" s="149" t="str">
        <f t="shared" si="8"/>
        <v xml:space="preserve"> </v>
      </c>
    </row>
    <row r="47" spans="2:7" hidden="1" x14ac:dyDescent="0.25">
      <c r="B47" s="223" t="s">
        <v>58</v>
      </c>
      <c r="C47" s="145"/>
      <c r="D47" s="146"/>
      <c r="E47" s="147">
        <f t="shared" si="11"/>
        <v>0</v>
      </c>
      <c r="G47" s="149" t="str">
        <f t="shared" si="8"/>
        <v xml:space="preserve"> </v>
      </c>
    </row>
    <row r="48" spans="2:7" hidden="1" x14ac:dyDescent="0.25">
      <c r="B48" s="223" t="s">
        <v>59</v>
      </c>
      <c r="C48" s="145"/>
      <c r="D48" s="146"/>
      <c r="E48" s="147">
        <f t="shared" si="11"/>
        <v>0</v>
      </c>
      <c r="G48" s="149" t="str">
        <f t="shared" si="8"/>
        <v xml:space="preserve"> </v>
      </c>
    </row>
    <row r="49" spans="1:16" hidden="1" x14ac:dyDescent="0.25">
      <c r="B49" s="225" t="s">
        <v>333</v>
      </c>
      <c r="C49" s="210"/>
      <c r="D49" s="211"/>
      <c r="E49" s="226"/>
      <c r="G49" s="149"/>
    </row>
    <row r="50" spans="1:16" hidden="1" x14ac:dyDescent="0.25">
      <c r="B50" s="224"/>
      <c r="C50" s="145"/>
      <c r="D50" s="146"/>
      <c r="E50" s="147">
        <f>SUM(C50:D50)</f>
        <v>0</v>
      </c>
      <c r="G50" s="149" t="str">
        <f t="shared" si="8"/>
        <v xml:space="preserve"> </v>
      </c>
    </row>
    <row r="51" spans="1:16" hidden="1" x14ac:dyDescent="0.25">
      <c r="B51" s="224"/>
      <c r="C51" s="145"/>
      <c r="D51" s="146"/>
      <c r="E51" s="147">
        <f>SUM(C51:D51)</f>
        <v>0</v>
      </c>
      <c r="G51" s="149" t="str">
        <f>IF(E51&gt;0,"Enter Line Description"," ")</f>
        <v xml:space="preserve"> </v>
      </c>
    </row>
    <row r="52" spans="1:16" hidden="1" x14ac:dyDescent="0.25">
      <c r="B52" s="224"/>
      <c r="C52" s="145"/>
      <c r="D52" s="146"/>
      <c r="E52" s="147">
        <f>SUM(C52:D52)</f>
        <v>0</v>
      </c>
      <c r="G52" s="149" t="str">
        <f>IF(E52&gt;0,"Enter Line Description"," ")</f>
        <v xml:space="preserve"> </v>
      </c>
    </row>
    <row r="53" spans="1:16" hidden="1" x14ac:dyDescent="0.25">
      <c r="B53" s="224"/>
      <c r="C53" s="145"/>
      <c r="D53" s="146"/>
      <c r="E53" s="147">
        <f>SUM(C53:D53)</f>
        <v>0</v>
      </c>
      <c r="G53" s="149" t="str">
        <f>IF(E53&gt;0,"Enter Line Description"," ")</f>
        <v xml:space="preserve"> </v>
      </c>
    </row>
    <row r="54" spans="1:16" s="1" customFormat="1" ht="8.25" hidden="1" customHeight="1" x14ac:dyDescent="0.25">
      <c r="B54" s="154"/>
      <c r="C54" s="154"/>
      <c r="D54" s="155"/>
      <c r="E54" s="155"/>
    </row>
    <row r="55" spans="1:16" hidden="1" x14ac:dyDescent="0.25">
      <c r="B55" s="157" t="s">
        <v>50</v>
      </c>
      <c r="C55" s="109">
        <f>SUM(C38:C54)</f>
        <v>0</v>
      </c>
      <c r="D55" s="109">
        <f>SUM(D38:D54)</f>
        <v>0</v>
      </c>
      <c r="E55" s="109">
        <f>SUM(E38:E54)</f>
        <v>0</v>
      </c>
    </row>
    <row r="56" spans="1:16" x14ac:dyDescent="0.25">
      <c r="B56" s="236" t="s">
        <v>396</v>
      </c>
      <c r="C56" s="237"/>
      <c r="D56" s="237"/>
      <c r="E56" s="237">
        <f>C56+D56</f>
        <v>0</v>
      </c>
    </row>
    <row r="57" spans="1:16" x14ac:dyDescent="0.25">
      <c r="B57" s="157" t="s">
        <v>51</v>
      </c>
      <c r="C57" s="109">
        <f>C37+C56</f>
        <v>0</v>
      </c>
      <c r="D57" s="109">
        <f>D37+D56</f>
        <v>0</v>
      </c>
      <c r="E57" s="109">
        <f>+E37+E56</f>
        <v>0</v>
      </c>
    </row>
    <row r="58" spans="1:16" ht="8.25" customHeight="1" x14ac:dyDescent="0.25">
      <c r="B58" s="158"/>
      <c r="C58" s="158"/>
      <c r="D58" s="159"/>
      <c r="E58" s="159"/>
    </row>
    <row r="59" spans="1:16" x14ac:dyDescent="0.25">
      <c r="E59" s="160"/>
    </row>
    <row r="61" spans="1:16" ht="8.2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8.75" x14ac:dyDescent="0.3">
      <c r="A62" s="9"/>
      <c r="B62" s="4" t="s">
        <v>37</v>
      </c>
      <c r="C62" s="9"/>
      <c r="D62" s="9"/>
      <c r="E62" s="9"/>
      <c r="F62" s="9"/>
      <c r="G62" s="9"/>
    </row>
    <row r="63" spans="1:16" x14ac:dyDescent="0.25">
      <c r="A63" s="116">
        <v>1</v>
      </c>
      <c r="B63" s="1" t="s">
        <v>328</v>
      </c>
    </row>
    <row r="64" spans="1:16" x14ac:dyDescent="0.25">
      <c r="A64" s="116"/>
      <c r="B64" s="231" t="s">
        <v>398</v>
      </c>
    </row>
    <row r="65" spans="1:2" x14ac:dyDescent="0.25">
      <c r="A65" s="116"/>
      <c r="B65" s="117" t="s">
        <v>325</v>
      </c>
    </row>
    <row r="66" spans="1:2" x14ac:dyDescent="0.25">
      <c r="A66" s="116"/>
      <c r="B66" s="117" t="s">
        <v>326</v>
      </c>
    </row>
    <row r="67" spans="1:2" x14ac:dyDescent="0.25">
      <c r="A67" s="116"/>
      <c r="B67" s="117" t="s">
        <v>327</v>
      </c>
    </row>
    <row r="68" spans="1:2" x14ac:dyDescent="0.25">
      <c r="A68" s="116"/>
      <c r="B68" s="117" t="s">
        <v>332</v>
      </c>
    </row>
    <row r="69" spans="1:2" x14ac:dyDescent="0.25">
      <c r="A69" s="116">
        <v>2</v>
      </c>
      <c r="B69" s="1" t="s">
        <v>331</v>
      </c>
    </row>
    <row r="70" spans="1:2" x14ac:dyDescent="0.25">
      <c r="A70" s="116"/>
      <c r="B70" s="117" t="s">
        <v>395</v>
      </c>
    </row>
    <row r="71" spans="1:2" x14ac:dyDescent="0.25">
      <c r="A71" s="116"/>
      <c r="B71" s="117" t="s">
        <v>380</v>
      </c>
    </row>
    <row r="72" spans="1:2" x14ac:dyDescent="0.25">
      <c r="A72" s="116"/>
      <c r="B72" s="117"/>
    </row>
  </sheetData>
  <sortState xmlns:xlrd2="http://schemas.microsoft.com/office/spreadsheetml/2017/richdata2" ref="B9:B26">
    <sortCondition ref="B9:B26"/>
  </sortState>
  <conditionalFormatting sqref="C5:E35">
    <cfRule type="cellIs" dxfId="37" priority="52" operator="equal">
      <formula>0</formula>
    </cfRule>
  </conditionalFormatting>
  <conditionalFormatting sqref="C38:E48">
    <cfRule type="cellIs" dxfId="36" priority="7" operator="equal">
      <formula>0</formula>
    </cfRule>
  </conditionalFormatting>
  <conditionalFormatting sqref="C49:E49">
    <cfRule type="cellIs" dxfId="35" priority="44" operator="equal">
      <formula>0</formula>
    </cfRule>
  </conditionalFormatting>
  <conditionalFormatting sqref="C50:E53">
    <cfRule type="cellIs" dxfId="34" priority="3" operator="equal">
      <formula>0</formula>
    </cfRule>
  </conditionalFormatting>
  <conditionalFormatting sqref="D39:E53 D6:E35">
    <cfRule type="containsText" dxfId="33" priority="38" operator="containsText" text="Check Allocation">
      <formula>NOT(ISERROR(SEARCH("Check Allocation",D6)))</formula>
    </cfRule>
  </conditionalFormatting>
  <conditionalFormatting sqref="E60">
    <cfRule type="cellIs" dxfId="32" priority="1" operator="equal">
      <formula>0</formula>
    </cfRule>
    <cfRule type="containsText" dxfId="31" priority="2" operator="containsText" text="Check Allocation">
      <formula>NOT(ISERROR(SEARCH("Check Allocation",E60)))</formula>
    </cfRule>
  </conditionalFormatting>
  <conditionalFormatting sqref="G9:G13 G17:G33 G35 G38:G53">
    <cfRule type="containsText" dxfId="30" priority="62" operator="containsText" text="Enter Line Description">
      <formula>NOT(ISERROR(SEARCH("Enter Line Description",G9)))</formula>
    </cfRule>
  </conditionalFormatting>
  <conditionalFormatting sqref="G15">
    <cfRule type="containsText" dxfId="29" priority="31" operator="containsText" text="Enter Line Description">
      <formula>NOT(ISERROR(SEARCH("Enter Line Description",G15)))</formula>
    </cfRule>
  </conditionalFormatting>
  <printOptions horizontalCentered="1"/>
  <pageMargins left="0.2" right="0.2" top="0.25" bottom="0.25" header="0.3" footer="0.3"/>
  <pageSetup scale="6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B2E1-21D6-4178-B39A-5F94F05F7C41}">
  <sheetPr>
    <pageSetUpPr fitToPage="1"/>
  </sheetPr>
  <dimension ref="A1:Z294"/>
  <sheetViews>
    <sheetView showGridLines="0" zoomScale="175" zoomScaleNormal="175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D13" sqref="D13"/>
    </sheetView>
  </sheetViews>
  <sheetFormatPr defaultRowHeight="15" x14ac:dyDescent="0.25"/>
  <cols>
    <col min="1" max="1" width="3" customWidth="1"/>
    <col min="2" max="2" width="47.42578125" customWidth="1"/>
    <col min="3" max="3" width="19.7109375" customWidth="1"/>
    <col min="4" max="4" width="22.28515625" customWidth="1"/>
    <col min="5" max="5" width="2" customWidth="1"/>
    <col min="6" max="6" width="15.7109375" customWidth="1"/>
  </cols>
  <sheetData>
    <row r="1" spans="2:4" ht="21" x14ac:dyDescent="0.35">
      <c r="B1" s="2" t="str">
        <f>'1. Agency Info'!$C$4&amp;" - "&amp;'1. Agency Info'!$C$5</f>
        <v xml:space="preserve"> - </v>
      </c>
    </row>
    <row r="2" spans="2:4" ht="21" x14ac:dyDescent="0.35">
      <c r="B2" s="2" t="s">
        <v>32</v>
      </c>
      <c r="C2" s="2"/>
      <c r="D2" s="2"/>
    </row>
    <row r="3" spans="2:4" ht="5.25" customHeight="1" x14ac:dyDescent="0.25"/>
    <row r="4" spans="2:4" x14ac:dyDescent="0.25">
      <c r="B4" s="100" t="s">
        <v>1</v>
      </c>
      <c r="C4" s="100" t="s">
        <v>22</v>
      </c>
      <c r="D4" s="100" t="s">
        <v>0</v>
      </c>
    </row>
    <row r="5" spans="2:4" ht="6.75" customHeight="1" x14ac:dyDescent="0.25">
      <c r="B5" s="101"/>
      <c r="C5" s="101"/>
      <c r="D5" s="101"/>
    </row>
    <row r="6" spans="2:4" x14ac:dyDescent="0.25">
      <c r="B6" s="102" t="s">
        <v>108</v>
      </c>
      <c r="C6" s="102"/>
      <c r="D6" s="102"/>
    </row>
    <row r="7" spans="2:4" ht="15" customHeight="1" x14ac:dyDescent="0.25">
      <c r="B7" s="103" t="s">
        <v>6</v>
      </c>
      <c r="C7" s="104" t="s">
        <v>24</v>
      </c>
      <c r="D7" s="43"/>
    </row>
    <row r="8" spans="2:4" ht="15" customHeight="1" x14ac:dyDescent="0.25">
      <c r="B8" s="256" t="s">
        <v>289</v>
      </c>
      <c r="C8" s="257"/>
      <c r="D8" s="257"/>
    </row>
    <row r="9" spans="2:4" ht="15" customHeight="1" x14ac:dyDescent="0.25">
      <c r="B9" s="138"/>
      <c r="C9" s="104" t="s">
        <v>24</v>
      </c>
      <c r="D9" s="43"/>
    </row>
    <row r="10" spans="2:4" ht="15" customHeight="1" x14ac:dyDescent="0.25">
      <c r="B10" s="138"/>
      <c r="C10" s="104" t="s">
        <v>24</v>
      </c>
      <c r="D10" s="43"/>
    </row>
    <row r="11" spans="2:4" x14ac:dyDescent="0.25">
      <c r="B11" s="138"/>
      <c r="C11" s="104" t="s">
        <v>24</v>
      </c>
      <c r="D11" s="43"/>
    </row>
    <row r="12" spans="2:4" x14ac:dyDescent="0.25">
      <c r="B12" s="138"/>
      <c r="C12" s="104" t="s">
        <v>24</v>
      </c>
      <c r="D12" s="43"/>
    </row>
    <row r="13" spans="2:4" x14ac:dyDescent="0.25">
      <c r="B13" s="138"/>
      <c r="C13" s="104" t="s">
        <v>24</v>
      </c>
      <c r="D13" s="43"/>
    </row>
    <row r="14" spans="2:4" ht="6.75" customHeight="1" x14ac:dyDescent="0.25">
      <c r="B14" s="255"/>
      <c r="C14" s="255"/>
      <c r="D14" s="255"/>
    </row>
    <row r="15" spans="2:4" x14ac:dyDescent="0.25">
      <c r="B15" s="253" t="s">
        <v>62</v>
      </c>
      <c r="C15" s="253"/>
      <c r="D15" s="254">
        <f t="shared" ref="D15" si="0">SUM(D6:D14)</f>
        <v>0</v>
      </c>
    </row>
    <row r="16" spans="2:4" ht="6.75" customHeight="1" x14ac:dyDescent="0.25">
      <c r="B16" s="101"/>
      <c r="C16" s="101"/>
      <c r="D16" s="101"/>
    </row>
    <row r="17" spans="2:4" x14ac:dyDescent="0.25">
      <c r="B17" s="102" t="s">
        <v>282</v>
      </c>
      <c r="C17" s="102"/>
      <c r="D17" s="102"/>
    </row>
    <row r="18" spans="2:4" x14ac:dyDescent="0.25">
      <c r="B18" s="36"/>
      <c r="C18" s="104" t="str">
        <f>VLOOKUP(B18,MuniTable,2)</f>
        <v xml:space="preserve"> </v>
      </c>
      <c r="D18" s="43"/>
    </row>
    <row r="19" spans="2:4" x14ac:dyDescent="0.25">
      <c r="B19" s="36"/>
      <c r="C19" s="104" t="str">
        <f>VLOOKUP(B19,MuniTable,2)</f>
        <v xml:space="preserve"> </v>
      </c>
      <c r="D19" s="43"/>
    </row>
    <row r="20" spans="2:4" x14ac:dyDescent="0.25">
      <c r="B20" s="36"/>
      <c r="C20" s="104" t="str">
        <f t="shared" ref="C20:C25" si="1">VLOOKUP(B20,MuniTable,2)</f>
        <v xml:space="preserve"> </v>
      </c>
      <c r="D20" s="43"/>
    </row>
    <row r="21" spans="2:4" x14ac:dyDescent="0.25">
      <c r="B21" s="36"/>
      <c r="C21" s="104" t="str">
        <f t="shared" si="1"/>
        <v xml:space="preserve"> </v>
      </c>
      <c r="D21" s="43"/>
    </row>
    <row r="22" spans="2:4" x14ac:dyDescent="0.25">
      <c r="B22" s="36"/>
      <c r="C22" s="104" t="str">
        <f t="shared" si="1"/>
        <v xml:space="preserve"> </v>
      </c>
      <c r="D22" s="43"/>
    </row>
    <row r="23" spans="2:4" x14ac:dyDescent="0.25">
      <c r="B23" s="36"/>
      <c r="C23" s="104" t="str">
        <f t="shared" si="1"/>
        <v xml:space="preserve"> </v>
      </c>
      <c r="D23" s="43"/>
    </row>
    <row r="24" spans="2:4" x14ac:dyDescent="0.25">
      <c r="B24" s="36"/>
      <c r="C24" s="104" t="str">
        <f t="shared" si="1"/>
        <v xml:space="preserve"> </v>
      </c>
      <c r="D24" s="43"/>
    </row>
    <row r="25" spans="2:4" x14ac:dyDescent="0.25">
      <c r="B25" s="36"/>
      <c r="C25" s="104" t="str">
        <f t="shared" si="1"/>
        <v xml:space="preserve"> </v>
      </c>
      <c r="D25" s="43"/>
    </row>
    <row r="26" spans="2:4" ht="6.75" customHeight="1" x14ac:dyDescent="0.25">
      <c r="B26" s="101"/>
      <c r="C26" s="101"/>
      <c r="D26" s="101"/>
    </row>
    <row r="27" spans="2:4" x14ac:dyDescent="0.25">
      <c r="B27" s="258" t="s">
        <v>280</v>
      </c>
      <c r="C27" s="258"/>
      <c r="D27" s="259">
        <f>SUM(D17:D26)</f>
        <v>0</v>
      </c>
    </row>
    <row r="28" spans="2:4" x14ac:dyDescent="0.25">
      <c r="B28" s="260" t="s">
        <v>290</v>
      </c>
      <c r="C28" s="110"/>
      <c r="D28" s="110"/>
    </row>
    <row r="29" spans="2:4" x14ac:dyDescent="0.25">
      <c r="B29" s="138"/>
      <c r="C29" s="104" t="s">
        <v>23</v>
      </c>
      <c r="D29" s="43"/>
    </row>
    <row r="30" spans="2:4" x14ac:dyDescent="0.25">
      <c r="B30" s="36"/>
      <c r="C30" s="104" t="s">
        <v>23</v>
      </c>
      <c r="D30" s="43"/>
    </row>
    <row r="31" spans="2:4" x14ac:dyDescent="0.25">
      <c r="B31" s="36"/>
      <c r="C31" s="104" t="s">
        <v>23</v>
      </c>
      <c r="D31" s="43"/>
    </row>
    <row r="32" spans="2:4" x14ac:dyDescent="0.25">
      <c r="B32" s="36"/>
      <c r="C32" s="104" t="s">
        <v>23</v>
      </c>
      <c r="D32" s="43"/>
    </row>
    <row r="33" spans="2:4" x14ac:dyDescent="0.25">
      <c r="B33" s="46"/>
      <c r="C33" s="104" t="s">
        <v>23</v>
      </c>
      <c r="D33" s="43"/>
    </row>
    <row r="34" spans="2:4" x14ac:dyDescent="0.25">
      <c r="B34" s="46"/>
      <c r="C34" s="104" t="s">
        <v>23</v>
      </c>
      <c r="D34" s="43"/>
    </row>
    <row r="35" spans="2:4" x14ac:dyDescent="0.25">
      <c r="B35" s="46"/>
      <c r="C35" s="104" t="s">
        <v>23</v>
      </c>
      <c r="D35" s="43"/>
    </row>
    <row r="36" spans="2:4" ht="6.75" customHeight="1" x14ac:dyDescent="0.25">
      <c r="B36" s="101"/>
      <c r="C36" s="101"/>
      <c r="D36" s="101"/>
    </row>
    <row r="37" spans="2:4" x14ac:dyDescent="0.25">
      <c r="B37" s="258" t="s">
        <v>291</v>
      </c>
      <c r="C37" s="258"/>
      <c r="D37" s="259">
        <f t="shared" ref="D37" si="2">SUM(D28:D36)</f>
        <v>0</v>
      </c>
    </row>
    <row r="38" spans="2:4" ht="6.75" customHeight="1" x14ac:dyDescent="0.25">
      <c r="B38" s="101"/>
      <c r="C38" s="101"/>
      <c r="D38" s="101"/>
    </row>
    <row r="39" spans="2:4" x14ac:dyDescent="0.25">
      <c r="B39" s="102" t="s">
        <v>61</v>
      </c>
      <c r="C39" s="102"/>
      <c r="D39" s="102"/>
    </row>
    <row r="40" spans="2:4" x14ac:dyDescent="0.25">
      <c r="B40" s="106" t="s">
        <v>25</v>
      </c>
      <c r="C40" s="104" t="s">
        <v>23</v>
      </c>
      <c r="D40" s="43"/>
    </row>
    <row r="41" spans="2:4" x14ac:dyDescent="0.25">
      <c r="B41" s="106" t="s">
        <v>26</v>
      </c>
      <c r="C41" s="104" t="s">
        <v>23</v>
      </c>
      <c r="D41" s="43"/>
    </row>
    <row r="42" spans="2:4" x14ac:dyDescent="0.25">
      <c r="B42" s="106" t="s">
        <v>27</v>
      </c>
      <c r="C42" s="105"/>
      <c r="D42" s="105"/>
    </row>
    <row r="43" spans="2:4" x14ac:dyDescent="0.25">
      <c r="B43" s="6"/>
      <c r="C43" s="104" t="s">
        <v>23</v>
      </c>
      <c r="D43" s="43"/>
    </row>
    <row r="44" spans="2:4" x14ac:dyDescent="0.25">
      <c r="B44" s="6"/>
      <c r="C44" s="104" t="s">
        <v>23</v>
      </c>
      <c r="D44" s="43"/>
    </row>
    <row r="45" spans="2:4" x14ac:dyDescent="0.25">
      <c r="B45" s="6"/>
      <c r="C45" s="104" t="s">
        <v>23</v>
      </c>
      <c r="D45" s="43"/>
    </row>
    <row r="46" spans="2:4" ht="6.75" customHeight="1" x14ac:dyDescent="0.25">
      <c r="B46" s="101"/>
      <c r="C46" s="101"/>
      <c r="D46" s="101"/>
    </row>
    <row r="47" spans="2:4" x14ac:dyDescent="0.25">
      <c r="B47" s="259" t="s">
        <v>28</v>
      </c>
      <c r="C47" s="259"/>
      <c r="D47" s="259">
        <f t="shared" ref="D47" si="3">SUM(D39:D46)</f>
        <v>0</v>
      </c>
    </row>
    <row r="48" spans="2:4" ht="6.75" customHeight="1" x14ac:dyDescent="0.25">
      <c r="B48" s="101"/>
      <c r="C48" s="101"/>
      <c r="D48" s="101"/>
    </row>
    <row r="49" spans="1:26" x14ac:dyDescent="0.25">
      <c r="B49" s="108" t="s">
        <v>283</v>
      </c>
      <c r="C49" s="108"/>
      <c r="D49" s="109">
        <f>+D15+D27+D37+D47</f>
        <v>0</v>
      </c>
    </row>
    <row r="50" spans="1:26" ht="6.75" customHeight="1" x14ac:dyDescent="0.25">
      <c r="B50" s="101"/>
      <c r="C50" s="101"/>
      <c r="D50" s="101"/>
    </row>
    <row r="51" spans="1:26" x14ac:dyDescent="0.25">
      <c r="C51" s="136" t="s">
        <v>341</v>
      </c>
      <c r="D51" s="137" t="str">
        <f>'6. Summary'!C31</f>
        <v>Met</v>
      </c>
    </row>
    <row r="52" spans="1:26" ht="6.75" customHeight="1" x14ac:dyDescent="0.25"/>
    <row r="53" spans="1:26" ht="8.2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26" ht="18.75" x14ac:dyDescent="0.3">
      <c r="A54" s="9"/>
      <c r="B54" s="235" t="s">
        <v>37</v>
      </c>
      <c r="C54" s="9"/>
      <c r="D54" s="9"/>
      <c r="E54" s="9"/>
      <c r="F54" s="9"/>
      <c r="G54" s="9"/>
    </row>
    <row r="55" spans="1:26" ht="18.75" x14ac:dyDescent="0.3">
      <c r="A55" s="231" t="s">
        <v>392</v>
      </c>
      <c r="B55" s="232"/>
      <c r="C55" s="233"/>
      <c r="D55" s="234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</row>
    <row r="56" spans="1:26" ht="18.75" x14ac:dyDescent="0.3">
      <c r="A56" s="231" t="s">
        <v>381</v>
      </c>
      <c r="B56" s="232"/>
      <c r="C56" s="233"/>
      <c r="D56" s="234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</row>
    <row r="57" spans="1:26" ht="18.75" x14ac:dyDescent="0.3">
      <c r="A57" s="231" t="s">
        <v>382</v>
      </c>
      <c r="B57" s="232"/>
      <c r="C57" s="233"/>
      <c r="D57" s="234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</row>
    <row r="58" spans="1:26" ht="18.75" x14ac:dyDescent="0.3">
      <c r="A58" s="249" t="s">
        <v>399</v>
      </c>
      <c r="B58" s="250"/>
      <c r="C58" s="251"/>
      <c r="D58" s="252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</row>
    <row r="59" spans="1:26" x14ac:dyDescent="0.25">
      <c r="A59" s="116">
        <v>1</v>
      </c>
      <c r="B59" s="1" t="s">
        <v>6</v>
      </c>
    </row>
    <row r="60" spans="1:26" x14ac:dyDescent="0.25">
      <c r="A60" s="229"/>
      <c r="B60" s="228" t="s">
        <v>335</v>
      </c>
    </row>
    <row r="61" spans="1:26" x14ac:dyDescent="0.25">
      <c r="A61" s="116">
        <v>2</v>
      </c>
      <c r="B61" s="1" t="s">
        <v>367</v>
      </c>
    </row>
    <row r="62" spans="1:26" x14ac:dyDescent="0.25">
      <c r="A62" s="116"/>
      <c r="B62" s="228" t="s">
        <v>383</v>
      </c>
    </row>
    <row r="63" spans="1:26" x14ac:dyDescent="0.25">
      <c r="A63" s="116">
        <v>3</v>
      </c>
      <c r="B63" s="1" t="s">
        <v>7</v>
      </c>
    </row>
    <row r="64" spans="1:26" x14ac:dyDescent="0.25">
      <c r="A64" s="116"/>
      <c r="B64" s="228" t="s">
        <v>384</v>
      </c>
    </row>
    <row r="65" spans="1:2" x14ac:dyDescent="0.25">
      <c r="A65" s="116">
        <v>4</v>
      </c>
      <c r="B65" s="1" t="s">
        <v>336</v>
      </c>
    </row>
    <row r="66" spans="1:2" x14ac:dyDescent="0.25">
      <c r="A66" s="116"/>
      <c r="B66" s="228" t="s">
        <v>385</v>
      </c>
    </row>
    <row r="67" spans="1:2" x14ac:dyDescent="0.25">
      <c r="A67" s="116"/>
      <c r="B67" s="230" t="s">
        <v>337</v>
      </c>
    </row>
    <row r="68" spans="1:2" x14ac:dyDescent="0.25">
      <c r="A68" s="116"/>
      <c r="B68" s="230" t="s">
        <v>338</v>
      </c>
    </row>
    <row r="69" spans="1:2" x14ac:dyDescent="0.25">
      <c r="A69" s="116"/>
      <c r="B69" s="230" t="s">
        <v>339</v>
      </c>
    </row>
    <row r="70" spans="1:2" x14ac:dyDescent="0.25">
      <c r="B70" s="230" t="s">
        <v>340</v>
      </c>
    </row>
    <row r="71" spans="1:2" x14ac:dyDescent="0.25">
      <c r="A71" s="116">
        <v>4</v>
      </c>
      <c r="B71" s="1" t="s">
        <v>285</v>
      </c>
    </row>
    <row r="72" spans="1:2" x14ac:dyDescent="0.25">
      <c r="B72" s="228" t="s">
        <v>386</v>
      </c>
    </row>
    <row r="123" spans="2:3" x14ac:dyDescent="0.25">
      <c r="B123" s="110" t="s">
        <v>109</v>
      </c>
      <c r="C123" s="110" t="s">
        <v>110</v>
      </c>
    </row>
    <row r="124" spans="2:3" x14ac:dyDescent="0.25">
      <c r="B124" s="106">
        <v>0</v>
      </c>
      <c r="C124" s="106" t="s">
        <v>17</v>
      </c>
    </row>
    <row r="125" spans="2:3" x14ac:dyDescent="0.25">
      <c r="B125" s="106" t="s">
        <v>111</v>
      </c>
      <c r="C125" s="106" t="s">
        <v>23</v>
      </c>
    </row>
    <row r="126" spans="2:3" x14ac:dyDescent="0.25">
      <c r="B126" s="106" t="s">
        <v>113</v>
      </c>
      <c r="C126" s="106" t="s">
        <v>23</v>
      </c>
    </row>
    <row r="127" spans="2:3" x14ac:dyDescent="0.25">
      <c r="B127" s="106" t="s">
        <v>115</v>
      </c>
      <c r="C127" s="106" t="s">
        <v>23</v>
      </c>
    </row>
    <row r="128" spans="2:3" x14ac:dyDescent="0.25">
      <c r="B128" s="106" t="s">
        <v>117</v>
      </c>
      <c r="C128" s="106" t="s">
        <v>23</v>
      </c>
    </row>
    <row r="129" spans="2:3" x14ac:dyDescent="0.25">
      <c r="B129" s="106" t="s">
        <v>119</v>
      </c>
      <c r="C129" s="106" t="s">
        <v>23</v>
      </c>
    </row>
    <row r="130" spans="2:3" x14ac:dyDescent="0.25">
      <c r="B130" s="106" t="s">
        <v>121</v>
      </c>
      <c r="C130" s="106" t="s">
        <v>23</v>
      </c>
    </row>
    <row r="131" spans="2:3" x14ac:dyDescent="0.25">
      <c r="B131" s="106" t="s">
        <v>122</v>
      </c>
      <c r="C131" s="106" t="s">
        <v>23</v>
      </c>
    </row>
    <row r="132" spans="2:3" x14ac:dyDescent="0.25">
      <c r="B132" s="106" t="s">
        <v>123</v>
      </c>
      <c r="C132" s="106" t="s">
        <v>23</v>
      </c>
    </row>
    <row r="133" spans="2:3" x14ac:dyDescent="0.25">
      <c r="B133" s="106" t="s">
        <v>124</v>
      </c>
      <c r="C133" s="106" t="s">
        <v>23</v>
      </c>
    </row>
    <row r="134" spans="2:3" x14ac:dyDescent="0.25">
      <c r="B134" s="106" t="s">
        <v>126</v>
      </c>
      <c r="C134" s="106" t="s">
        <v>23</v>
      </c>
    </row>
    <row r="135" spans="2:3" x14ac:dyDescent="0.25">
      <c r="B135" s="106" t="s">
        <v>127</v>
      </c>
      <c r="C135" s="106" t="s">
        <v>23</v>
      </c>
    </row>
    <row r="136" spans="2:3" x14ac:dyDescent="0.25">
      <c r="B136" s="106" t="s">
        <v>128</v>
      </c>
      <c r="C136" s="106" t="s">
        <v>23</v>
      </c>
    </row>
    <row r="137" spans="2:3" x14ac:dyDescent="0.25">
      <c r="B137" s="106" t="s">
        <v>129</v>
      </c>
      <c r="C137" s="106" t="s">
        <v>23</v>
      </c>
    </row>
    <row r="138" spans="2:3" x14ac:dyDescent="0.25">
      <c r="B138" s="106" t="s">
        <v>131</v>
      </c>
      <c r="C138" s="106" t="s">
        <v>23</v>
      </c>
    </row>
    <row r="139" spans="2:3" x14ac:dyDescent="0.25">
      <c r="B139" s="106" t="s">
        <v>132</v>
      </c>
      <c r="C139" s="106" t="s">
        <v>23</v>
      </c>
    </row>
    <row r="140" spans="2:3" x14ac:dyDescent="0.25">
      <c r="B140" s="106" t="s">
        <v>133</v>
      </c>
      <c r="C140" s="106" t="s">
        <v>23</v>
      </c>
    </row>
    <row r="141" spans="2:3" x14ac:dyDescent="0.25">
      <c r="B141" s="106" t="s">
        <v>134</v>
      </c>
      <c r="C141" s="106" t="s">
        <v>23</v>
      </c>
    </row>
    <row r="142" spans="2:3" x14ac:dyDescent="0.25">
      <c r="B142" s="106" t="s">
        <v>135</v>
      </c>
      <c r="C142" s="106" t="s">
        <v>23</v>
      </c>
    </row>
    <row r="143" spans="2:3" x14ac:dyDescent="0.25">
      <c r="B143" s="106" t="s">
        <v>136</v>
      </c>
      <c r="C143" s="106" t="s">
        <v>23</v>
      </c>
    </row>
    <row r="144" spans="2:3" x14ac:dyDescent="0.25">
      <c r="B144" s="106" t="s">
        <v>137</v>
      </c>
      <c r="C144" s="106" t="s">
        <v>23</v>
      </c>
    </row>
    <row r="145" spans="2:3" x14ac:dyDescent="0.25">
      <c r="B145" s="106" t="s">
        <v>138</v>
      </c>
      <c r="C145" s="106" t="s">
        <v>23</v>
      </c>
    </row>
    <row r="146" spans="2:3" x14ac:dyDescent="0.25">
      <c r="B146" s="106" t="s">
        <v>139</v>
      </c>
      <c r="C146" s="106" t="s">
        <v>23</v>
      </c>
    </row>
    <row r="147" spans="2:3" x14ac:dyDescent="0.25">
      <c r="B147" s="106" t="s">
        <v>140</v>
      </c>
      <c r="C147" s="106" t="s">
        <v>23</v>
      </c>
    </row>
    <row r="148" spans="2:3" x14ac:dyDescent="0.25">
      <c r="B148" s="106" t="s">
        <v>141</v>
      </c>
      <c r="C148" s="106" t="s">
        <v>23</v>
      </c>
    </row>
    <row r="149" spans="2:3" x14ac:dyDescent="0.25">
      <c r="B149" s="106" t="s">
        <v>142</v>
      </c>
      <c r="C149" s="106" t="s">
        <v>23</v>
      </c>
    </row>
    <row r="150" spans="2:3" x14ac:dyDescent="0.25">
      <c r="B150" s="106" t="s">
        <v>143</v>
      </c>
      <c r="C150" s="106" t="s">
        <v>23</v>
      </c>
    </row>
    <row r="151" spans="2:3" x14ac:dyDescent="0.25">
      <c r="B151" s="106" t="s">
        <v>144</v>
      </c>
      <c r="C151" s="106" t="s">
        <v>23</v>
      </c>
    </row>
    <row r="152" spans="2:3" x14ac:dyDescent="0.25">
      <c r="B152" s="106" t="s">
        <v>145</v>
      </c>
      <c r="C152" s="106" t="s">
        <v>23</v>
      </c>
    </row>
    <row r="153" spans="2:3" x14ac:dyDescent="0.25">
      <c r="B153" s="106" t="s">
        <v>146</v>
      </c>
      <c r="C153" s="106" t="s">
        <v>23</v>
      </c>
    </row>
    <row r="154" spans="2:3" x14ac:dyDescent="0.25">
      <c r="B154" s="106" t="s">
        <v>147</v>
      </c>
      <c r="C154" s="106" t="s">
        <v>23</v>
      </c>
    </row>
    <row r="155" spans="2:3" x14ac:dyDescent="0.25">
      <c r="B155" s="106" t="s">
        <v>148</v>
      </c>
      <c r="C155" s="106" t="s">
        <v>23</v>
      </c>
    </row>
    <row r="156" spans="2:3" x14ac:dyDescent="0.25">
      <c r="B156" s="106" t="s">
        <v>149</v>
      </c>
      <c r="C156" s="106" t="s">
        <v>23</v>
      </c>
    </row>
    <row r="157" spans="2:3" x14ac:dyDescent="0.25">
      <c r="B157" s="106" t="s">
        <v>150</v>
      </c>
      <c r="C157" s="106" t="s">
        <v>23</v>
      </c>
    </row>
    <row r="158" spans="2:3" x14ac:dyDescent="0.25">
      <c r="B158" s="106" t="s">
        <v>151</v>
      </c>
      <c r="C158" s="106" t="s">
        <v>23</v>
      </c>
    </row>
    <row r="159" spans="2:3" x14ac:dyDescent="0.25">
      <c r="B159" s="106" t="s">
        <v>152</v>
      </c>
      <c r="C159" s="106" t="s">
        <v>23</v>
      </c>
    </row>
    <row r="160" spans="2:3" x14ac:dyDescent="0.25">
      <c r="B160" s="106" t="s">
        <v>153</v>
      </c>
      <c r="C160" s="106" t="s">
        <v>23</v>
      </c>
    </row>
    <row r="161" spans="2:3" x14ac:dyDescent="0.25">
      <c r="B161" s="106" t="s">
        <v>154</v>
      </c>
      <c r="C161" s="106" t="s">
        <v>23</v>
      </c>
    </row>
    <row r="162" spans="2:3" x14ac:dyDescent="0.25">
      <c r="B162" s="106" t="s">
        <v>155</v>
      </c>
      <c r="C162" s="106" t="s">
        <v>23</v>
      </c>
    </row>
    <row r="163" spans="2:3" x14ac:dyDescent="0.25">
      <c r="B163" s="106" t="s">
        <v>156</v>
      </c>
      <c r="C163" s="106" t="s">
        <v>23</v>
      </c>
    </row>
    <row r="164" spans="2:3" x14ac:dyDescent="0.25">
      <c r="B164" s="106" t="s">
        <v>157</v>
      </c>
      <c r="C164" s="106" t="s">
        <v>23</v>
      </c>
    </row>
    <row r="165" spans="2:3" x14ac:dyDescent="0.25">
      <c r="B165" s="106" t="s">
        <v>158</v>
      </c>
      <c r="C165" s="106" t="s">
        <v>23</v>
      </c>
    </row>
    <row r="166" spans="2:3" x14ac:dyDescent="0.25">
      <c r="B166" s="106" t="s">
        <v>159</v>
      </c>
      <c r="C166" s="106" t="s">
        <v>23</v>
      </c>
    </row>
    <row r="167" spans="2:3" x14ac:dyDescent="0.25">
      <c r="B167" s="106" t="s">
        <v>160</v>
      </c>
      <c r="C167" s="106" t="s">
        <v>23</v>
      </c>
    </row>
    <row r="168" spans="2:3" x14ac:dyDescent="0.25">
      <c r="B168" s="106" t="s">
        <v>161</v>
      </c>
      <c r="C168" s="106" t="s">
        <v>23</v>
      </c>
    </row>
    <row r="169" spans="2:3" x14ac:dyDescent="0.25">
      <c r="B169" s="106" t="s">
        <v>162</v>
      </c>
      <c r="C169" s="106" t="s">
        <v>23</v>
      </c>
    </row>
    <row r="170" spans="2:3" x14ac:dyDescent="0.25">
      <c r="B170" s="106" t="s">
        <v>163</v>
      </c>
      <c r="C170" s="106" t="s">
        <v>23</v>
      </c>
    </row>
    <row r="171" spans="2:3" x14ac:dyDescent="0.25">
      <c r="B171" s="106" t="s">
        <v>164</v>
      </c>
      <c r="C171" s="106" t="s">
        <v>23</v>
      </c>
    </row>
    <row r="172" spans="2:3" x14ac:dyDescent="0.25">
      <c r="B172" s="106" t="s">
        <v>165</v>
      </c>
      <c r="C172" s="106" t="s">
        <v>23</v>
      </c>
    </row>
    <row r="173" spans="2:3" x14ac:dyDescent="0.25">
      <c r="B173" s="106" t="s">
        <v>166</v>
      </c>
      <c r="C173" s="106" t="s">
        <v>23</v>
      </c>
    </row>
    <row r="174" spans="2:3" x14ac:dyDescent="0.25">
      <c r="B174" s="106" t="s">
        <v>167</v>
      </c>
      <c r="C174" s="106" t="s">
        <v>23</v>
      </c>
    </row>
    <row r="175" spans="2:3" x14ac:dyDescent="0.25">
      <c r="B175" s="106" t="s">
        <v>125</v>
      </c>
      <c r="C175" s="106" t="s">
        <v>23</v>
      </c>
    </row>
    <row r="176" spans="2:3" x14ac:dyDescent="0.25">
      <c r="B176" s="106" t="s">
        <v>168</v>
      </c>
      <c r="C176" s="106" t="s">
        <v>23</v>
      </c>
    </row>
    <row r="177" spans="2:3" x14ac:dyDescent="0.25">
      <c r="B177" s="106" t="s">
        <v>169</v>
      </c>
      <c r="C177" s="106" t="s">
        <v>23</v>
      </c>
    </row>
    <row r="178" spans="2:3" x14ac:dyDescent="0.25">
      <c r="B178" s="106" t="s">
        <v>170</v>
      </c>
      <c r="C178" s="106" t="s">
        <v>23</v>
      </c>
    </row>
    <row r="179" spans="2:3" x14ac:dyDescent="0.25">
      <c r="B179" s="106" t="s">
        <v>171</v>
      </c>
      <c r="C179" s="106" t="s">
        <v>23</v>
      </c>
    </row>
    <row r="180" spans="2:3" x14ac:dyDescent="0.25">
      <c r="B180" s="106" t="s">
        <v>172</v>
      </c>
      <c r="C180" s="106" t="s">
        <v>23</v>
      </c>
    </row>
    <row r="181" spans="2:3" x14ac:dyDescent="0.25">
      <c r="B181" s="106" t="s">
        <v>173</v>
      </c>
      <c r="C181" s="106" t="s">
        <v>23</v>
      </c>
    </row>
    <row r="182" spans="2:3" x14ac:dyDescent="0.25">
      <c r="B182" s="106" t="s">
        <v>174</v>
      </c>
      <c r="C182" s="106" t="s">
        <v>23</v>
      </c>
    </row>
    <row r="183" spans="2:3" x14ac:dyDescent="0.25">
      <c r="B183" s="106" t="s">
        <v>175</v>
      </c>
      <c r="C183" s="106" t="s">
        <v>23</v>
      </c>
    </row>
    <row r="184" spans="2:3" x14ac:dyDescent="0.25">
      <c r="B184" s="106" t="s">
        <v>176</v>
      </c>
      <c r="C184" s="106" t="s">
        <v>23</v>
      </c>
    </row>
    <row r="185" spans="2:3" x14ac:dyDescent="0.25">
      <c r="B185" s="106" t="s">
        <v>177</v>
      </c>
      <c r="C185" s="106" t="s">
        <v>23</v>
      </c>
    </row>
    <row r="186" spans="2:3" x14ac:dyDescent="0.25">
      <c r="B186" s="106" t="s">
        <v>178</v>
      </c>
      <c r="C186" s="106" t="s">
        <v>23</v>
      </c>
    </row>
    <row r="187" spans="2:3" x14ac:dyDescent="0.25">
      <c r="B187" s="106" t="s">
        <v>179</v>
      </c>
      <c r="C187" s="106" t="s">
        <v>23</v>
      </c>
    </row>
    <row r="188" spans="2:3" x14ac:dyDescent="0.25">
      <c r="B188" s="106" t="s">
        <v>118</v>
      </c>
      <c r="C188" s="106" t="s">
        <v>23</v>
      </c>
    </row>
    <row r="189" spans="2:3" x14ac:dyDescent="0.25">
      <c r="B189" s="106" t="s">
        <v>180</v>
      </c>
      <c r="C189" s="106" t="s">
        <v>23</v>
      </c>
    </row>
    <row r="190" spans="2:3" x14ac:dyDescent="0.25">
      <c r="B190" s="106" t="s">
        <v>181</v>
      </c>
      <c r="C190" s="106" t="s">
        <v>23</v>
      </c>
    </row>
    <row r="191" spans="2:3" x14ac:dyDescent="0.25">
      <c r="B191" s="106" t="s">
        <v>182</v>
      </c>
      <c r="C191" s="106" t="s">
        <v>23</v>
      </c>
    </row>
    <row r="192" spans="2:3" x14ac:dyDescent="0.25">
      <c r="B192" s="106" t="s">
        <v>183</v>
      </c>
      <c r="C192" s="106" t="s">
        <v>23</v>
      </c>
    </row>
    <row r="193" spans="2:3" x14ac:dyDescent="0.25">
      <c r="B193" s="106" t="s">
        <v>184</v>
      </c>
      <c r="C193" s="106" t="s">
        <v>23</v>
      </c>
    </row>
    <row r="194" spans="2:3" x14ac:dyDescent="0.25">
      <c r="B194" s="106" t="s">
        <v>185</v>
      </c>
      <c r="C194" s="106" t="s">
        <v>23</v>
      </c>
    </row>
    <row r="195" spans="2:3" x14ac:dyDescent="0.25">
      <c r="B195" s="106" t="s">
        <v>186</v>
      </c>
      <c r="C195" s="106" t="s">
        <v>23</v>
      </c>
    </row>
    <row r="196" spans="2:3" x14ac:dyDescent="0.25">
      <c r="B196" s="106" t="s">
        <v>187</v>
      </c>
      <c r="C196" s="106" t="s">
        <v>23</v>
      </c>
    </row>
    <row r="197" spans="2:3" x14ac:dyDescent="0.25">
      <c r="B197" s="106" t="s">
        <v>188</v>
      </c>
      <c r="C197" s="106" t="s">
        <v>23</v>
      </c>
    </row>
    <row r="198" spans="2:3" x14ac:dyDescent="0.25">
      <c r="B198" s="106" t="s">
        <v>120</v>
      </c>
      <c r="C198" s="106" t="s">
        <v>23</v>
      </c>
    </row>
    <row r="199" spans="2:3" x14ac:dyDescent="0.25">
      <c r="B199" s="106" t="s">
        <v>189</v>
      </c>
      <c r="C199" s="106" t="s">
        <v>23</v>
      </c>
    </row>
    <row r="200" spans="2:3" x14ac:dyDescent="0.25">
      <c r="B200" s="106" t="s">
        <v>190</v>
      </c>
      <c r="C200" s="106" t="s">
        <v>23</v>
      </c>
    </row>
    <row r="201" spans="2:3" x14ac:dyDescent="0.25">
      <c r="B201" s="106" t="s">
        <v>191</v>
      </c>
      <c r="C201" s="106" t="s">
        <v>23</v>
      </c>
    </row>
    <row r="202" spans="2:3" x14ac:dyDescent="0.25">
      <c r="B202" s="106" t="s">
        <v>192</v>
      </c>
      <c r="C202" s="106" t="s">
        <v>23</v>
      </c>
    </row>
    <row r="203" spans="2:3" x14ac:dyDescent="0.25">
      <c r="B203" s="106" t="s">
        <v>193</v>
      </c>
      <c r="C203" s="106" t="s">
        <v>23</v>
      </c>
    </row>
    <row r="204" spans="2:3" x14ac:dyDescent="0.25">
      <c r="B204" s="106" t="s">
        <v>194</v>
      </c>
      <c r="C204" s="106" t="s">
        <v>23</v>
      </c>
    </row>
    <row r="205" spans="2:3" x14ac:dyDescent="0.25">
      <c r="B205" s="106" t="s">
        <v>195</v>
      </c>
      <c r="C205" s="106" t="s">
        <v>23</v>
      </c>
    </row>
    <row r="206" spans="2:3" x14ac:dyDescent="0.25">
      <c r="B206" s="106" t="s">
        <v>196</v>
      </c>
      <c r="C206" s="106" t="s">
        <v>23</v>
      </c>
    </row>
    <row r="207" spans="2:3" x14ac:dyDescent="0.25">
      <c r="B207" s="106" t="s">
        <v>197</v>
      </c>
      <c r="C207" s="106" t="s">
        <v>23</v>
      </c>
    </row>
    <row r="208" spans="2:3" x14ac:dyDescent="0.25">
      <c r="B208" s="106" t="s">
        <v>198</v>
      </c>
      <c r="C208" s="106" t="s">
        <v>23</v>
      </c>
    </row>
    <row r="209" spans="2:3" x14ac:dyDescent="0.25">
      <c r="B209" s="106" t="s">
        <v>199</v>
      </c>
      <c r="C209" s="106" t="s">
        <v>23</v>
      </c>
    </row>
    <row r="210" spans="2:3" x14ac:dyDescent="0.25">
      <c r="B210" s="106" t="s">
        <v>200</v>
      </c>
      <c r="C210" s="106" t="s">
        <v>23</v>
      </c>
    </row>
    <row r="211" spans="2:3" x14ac:dyDescent="0.25">
      <c r="B211" s="106" t="s">
        <v>201</v>
      </c>
      <c r="C211" s="106" t="s">
        <v>23</v>
      </c>
    </row>
    <row r="212" spans="2:3" x14ac:dyDescent="0.25">
      <c r="B212" s="106" t="s">
        <v>202</v>
      </c>
      <c r="C212" s="106" t="s">
        <v>23</v>
      </c>
    </row>
    <row r="213" spans="2:3" x14ac:dyDescent="0.25">
      <c r="B213" s="106" t="s">
        <v>203</v>
      </c>
      <c r="C213" s="106" t="s">
        <v>23</v>
      </c>
    </row>
    <row r="214" spans="2:3" x14ac:dyDescent="0.25">
      <c r="B214" s="106" t="s">
        <v>204</v>
      </c>
      <c r="C214" s="106" t="s">
        <v>23</v>
      </c>
    </row>
    <row r="215" spans="2:3" x14ac:dyDescent="0.25">
      <c r="B215" s="106" t="s">
        <v>205</v>
      </c>
      <c r="C215" s="106" t="s">
        <v>23</v>
      </c>
    </row>
    <row r="216" spans="2:3" x14ac:dyDescent="0.25">
      <c r="B216" s="106" t="s">
        <v>206</v>
      </c>
      <c r="C216" s="106" t="s">
        <v>23</v>
      </c>
    </row>
    <row r="217" spans="2:3" x14ac:dyDescent="0.25">
      <c r="B217" s="106" t="s">
        <v>114</v>
      </c>
      <c r="C217" s="106" t="s">
        <v>23</v>
      </c>
    </row>
    <row r="218" spans="2:3" x14ac:dyDescent="0.25">
      <c r="B218" s="106" t="s">
        <v>130</v>
      </c>
      <c r="C218" s="106" t="s">
        <v>23</v>
      </c>
    </row>
    <row r="219" spans="2:3" x14ac:dyDescent="0.25">
      <c r="B219" s="106" t="s">
        <v>207</v>
      </c>
      <c r="C219" s="106" t="s">
        <v>23</v>
      </c>
    </row>
    <row r="220" spans="2:3" x14ac:dyDescent="0.25">
      <c r="B220" s="106" t="s">
        <v>208</v>
      </c>
      <c r="C220" s="106" t="s">
        <v>23</v>
      </c>
    </row>
    <row r="221" spans="2:3" x14ac:dyDescent="0.25">
      <c r="B221" s="106" t="s">
        <v>209</v>
      </c>
      <c r="C221" s="106" t="s">
        <v>23</v>
      </c>
    </row>
    <row r="222" spans="2:3" x14ac:dyDescent="0.25">
      <c r="B222" s="106" t="s">
        <v>210</v>
      </c>
      <c r="C222" s="106" t="s">
        <v>23</v>
      </c>
    </row>
    <row r="223" spans="2:3" x14ac:dyDescent="0.25">
      <c r="B223" s="106" t="s">
        <v>211</v>
      </c>
      <c r="C223" s="106" t="s">
        <v>23</v>
      </c>
    </row>
    <row r="224" spans="2:3" x14ac:dyDescent="0.25">
      <c r="B224" s="106" t="s">
        <v>212</v>
      </c>
      <c r="C224" s="106" t="s">
        <v>23</v>
      </c>
    </row>
    <row r="225" spans="2:3" x14ac:dyDescent="0.25">
      <c r="B225" s="106" t="s">
        <v>213</v>
      </c>
      <c r="C225" s="106" t="s">
        <v>23</v>
      </c>
    </row>
    <row r="226" spans="2:3" x14ac:dyDescent="0.25">
      <c r="B226" s="106" t="s">
        <v>214</v>
      </c>
      <c r="C226" s="106" t="s">
        <v>23</v>
      </c>
    </row>
    <row r="227" spans="2:3" x14ac:dyDescent="0.25">
      <c r="B227" s="106" t="s">
        <v>215</v>
      </c>
      <c r="C227" s="106" t="s">
        <v>23</v>
      </c>
    </row>
    <row r="228" spans="2:3" x14ac:dyDescent="0.25">
      <c r="B228" s="106" t="s">
        <v>216</v>
      </c>
      <c r="C228" s="106" t="s">
        <v>23</v>
      </c>
    </row>
    <row r="229" spans="2:3" x14ac:dyDescent="0.25">
      <c r="B229" s="106" t="s">
        <v>217</v>
      </c>
      <c r="C229" s="106" t="s">
        <v>23</v>
      </c>
    </row>
    <row r="230" spans="2:3" x14ac:dyDescent="0.25">
      <c r="B230" s="106" t="s">
        <v>218</v>
      </c>
      <c r="C230" s="106" t="s">
        <v>23</v>
      </c>
    </row>
    <row r="231" spans="2:3" x14ac:dyDescent="0.25">
      <c r="B231" s="106" t="s">
        <v>219</v>
      </c>
      <c r="C231" s="106" t="s">
        <v>23</v>
      </c>
    </row>
    <row r="232" spans="2:3" x14ac:dyDescent="0.25">
      <c r="B232" s="106" t="s">
        <v>220</v>
      </c>
      <c r="C232" s="106" t="s">
        <v>23</v>
      </c>
    </row>
    <row r="233" spans="2:3" x14ac:dyDescent="0.25">
      <c r="B233" s="106" t="s">
        <v>221</v>
      </c>
      <c r="C233" s="106" t="s">
        <v>23</v>
      </c>
    </row>
    <row r="234" spans="2:3" x14ac:dyDescent="0.25">
      <c r="B234" s="106" t="s">
        <v>222</v>
      </c>
      <c r="C234" s="106" t="s">
        <v>23</v>
      </c>
    </row>
    <row r="235" spans="2:3" x14ac:dyDescent="0.25">
      <c r="B235" s="106" t="s">
        <v>223</v>
      </c>
      <c r="C235" s="106" t="s">
        <v>23</v>
      </c>
    </row>
    <row r="236" spans="2:3" x14ac:dyDescent="0.25">
      <c r="B236" s="106" t="s">
        <v>224</v>
      </c>
      <c r="C236" s="106" t="s">
        <v>23</v>
      </c>
    </row>
    <row r="237" spans="2:3" x14ac:dyDescent="0.25">
      <c r="B237" s="106" t="s">
        <v>225</v>
      </c>
      <c r="C237" s="106" t="s">
        <v>23</v>
      </c>
    </row>
    <row r="238" spans="2:3" x14ac:dyDescent="0.25">
      <c r="B238" s="106" t="s">
        <v>226</v>
      </c>
      <c r="C238" s="106" t="s">
        <v>23</v>
      </c>
    </row>
    <row r="239" spans="2:3" x14ac:dyDescent="0.25">
      <c r="B239" s="106" t="s">
        <v>227</v>
      </c>
      <c r="C239" s="106" t="s">
        <v>23</v>
      </c>
    </row>
    <row r="240" spans="2:3" x14ac:dyDescent="0.25">
      <c r="B240" s="106" t="s">
        <v>228</v>
      </c>
      <c r="C240" s="106" t="s">
        <v>23</v>
      </c>
    </row>
    <row r="241" spans="2:3" x14ac:dyDescent="0.25">
      <c r="B241" s="106" t="s">
        <v>229</v>
      </c>
      <c r="C241" s="106" t="s">
        <v>23</v>
      </c>
    </row>
    <row r="242" spans="2:3" x14ac:dyDescent="0.25">
      <c r="B242" s="106" t="s">
        <v>230</v>
      </c>
      <c r="C242" s="106" t="s">
        <v>23</v>
      </c>
    </row>
    <row r="243" spans="2:3" x14ac:dyDescent="0.25">
      <c r="B243" s="106" t="s">
        <v>231</v>
      </c>
      <c r="C243" s="106" t="s">
        <v>23</v>
      </c>
    </row>
    <row r="244" spans="2:3" x14ac:dyDescent="0.25">
      <c r="B244" s="106" t="s">
        <v>232</v>
      </c>
      <c r="C244" s="106" t="s">
        <v>23</v>
      </c>
    </row>
    <row r="245" spans="2:3" x14ac:dyDescent="0.25">
      <c r="B245" s="106" t="s">
        <v>233</v>
      </c>
      <c r="C245" s="106" t="s">
        <v>23</v>
      </c>
    </row>
    <row r="246" spans="2:3" x14ac:dyDescent="0.25">
      <c r="B246" s="106" t="s">
        <v>234</v>
      </c>
      <c r="C246" s="106" t="s">
        <v>23</v>
      </c>
    </row>
    <row r="247" spans="2:3" x14ac:dyDescent="0.25">
      <c r="B247" s="106" t="s">
        <v>235</v>
      </c>
      <c r="C247" s="106" t="s">
        <v>23</v>
      </c>
    </row>
    <row r="248" spans="2:3" x14ac:dyDescent="0.25">
      <c r="B248" s="106" t="s">
        <v>236</v>
      </c>
      <c r="C248" s="106" t="s">
        <v>23</v>
      </c>
    </row>
    <row r="249" spans="2:3" x14ac:dyDescent="0.25">
      <c r="B249" s="106" t="s">
        <v>237</v>
      </c>
      <c r="C249" s="106" t="s">
        <v>23</v>
      </c>
    </row>
    <row r="250" spans="2:3" x14ac:dyDescent="0.25">
      <c r="B250" s="106" t="s">
        <v>238</v>
      </c>
      <c r="C250" s="106" t="s">
        <v>23</v>
      </c>
    </row>
    <row r="251" spans="2:3" x14ac:dyDescent="0.25">
      <c r="B251" s="106" t="s">
        <v>239</v>
      </c>
      <c r="C251" s="106" t="s">
        <v>23</v>
      </c>
    </row>
    <row r="252" spans="2:3" x14ac:dyDescent="0.25">
      <c r="B252" s="106" t="s">
        <v>240</v>
      </c>
      <c r="C252" s="106" t="s">
        <v>23</v>
      </c>
    </row>
    <row r="253" spans="2:3" x14ac:dyDescent="0.25">
      <c r="B253" s="106" t="s">
        <v>241</v>
      </c>
      <c r="C253" s="106" t="s">
        <v>23</v>
      </c>
    </row>
    <row r="254" spans="2:3" x14ac:dyDescent="0.25">
      <c r="B254" s="106" t="s">
        <v>242</v>
      </c>
      <c r="C254" s="106" t="s">
        <v>23</v>
      </c>
    </row>
    <row r="255" spans="2:3" x14ac:dyDescent="0.25">
      <c r="B255" s="106" t="s">
        <v>243</v>
      </c>
      <c r="C255" s="106" t="s">
        <v>23</v>
      </c>
    </row>
    <row r="256" spans="2:3" x14ac:dyDescent="0.25">
      <c r="B256" s="106" t="s">
        <v>244</v>
      </c>
      <c r="C256" s="106" t="s">
        <v>23</v>
      </c>
    </row>
    <row r="257" spans="2:3" x14ac:dyDescent="0.25">
      <c r="B257" s="106" t="s">
        <v>245</v>
      </c>
      <c r="C257" s="106" t="s">
        <v>23</v>
      </c>
    </row>
    <row r="258" spans="2:3" x14ac:dyDescent="0.25">
      <c r="B258" s="106" t="s">
        <v>246</v>
      </c>
      <c r="C258" s="106" t="s">
        <v>23</v>
      </c>
    </row>
    <row r="259" spans="2:3" x14ac:dyDescent="0.25">
      <c r="B259" s="106" t="s">
        <v>247</v>
      </c>
      <c r="C259" s="106" t="s">
        <v>23</v>
      </c>
    </row>
    <row r="260" spans="2:3" x14ac:dyDescent="0.25">
      <c r="B260" s="106" t="s">
        <v>248</v>
      </c>
      <c r="C260" s="106" t="s">
        <v>23</v>
      </c>
    </row>
    <row r="261" spans="2:3" x14ac:dyDescent="0.25">
      <c r="B261" s="106" t="s">
        <v>249</v>
      </c>
      <c r="C261" s="106" t="s">
        <v>23</v>
      </c>
    </row>
    <row r="262" spans="2:3" x14ac:dyDescent="0.25">
      <c r="B262" s="106" t="s">
        <v>250</v>
      </c>
      <c r="C262" s="106" t="s">
        <v>23</v>
      </c>
    </row>
    <row r="263" spans="2:3" x14ac:dyDescent="0.25">
      <c r="B263" s="106" t="s">
        <v>251</v>
      </c>
      <c r="C263" s="106" t="s">
        <v>23</v>
      </c>
    </row>
    <row r="264" spans="2:3" x14ac:dyDescent="0.25">
      <c r="B264" s="106" t="s">
        <v>252</v>
      </c>
      <c r="C264" s="106" t="s">
        <v>23</v>
      </c>
    </row>
    <row r="265" spans="2:3" x14ac:dyDescent="0.25">
      <c r="B265" s="106" t="s">
        <v>253</v>
      </c>
      <c r="C265" s="106" t="s">
        <v>23</v>
      </c>
    </row>
    <row r="266" spans="2:3" x14ac:dyDescent="0.25">
      <c r="B266" s="106" t="s">
        <v>112</v>
      </c>
      <c r="C266" s="106" t="s">
        <v>23</v>
      </c>
    </row>
    <row r="267" spans="2:3" x14ac:dyDescent="0.25">
      <c r="B267" s="106" t="s">
        <v>254</v>
      </c>
      <c r="C267" s="106" t="s">
        <v>23</v>
      </c>
    </row>
    <row r="268" spans="2:3" x14ac:dyDescent="0.25">
      <c r="B268" s="106" t="s">
        <v>255</v>
      </c>
      <c r="C268" s="106" t="s">
        <v>23</v>
      </c>
    </row>
    <row r="269" spans="2:3" x14ac:dyDescent="0.25">
      <c r="B269" s="106" t="s">
        <v>256</v>
      </c>
      <c r="C269" s="106" t="s">
        <v>23</v>
      </c>
    </row>
    <row r="270" spans="2:3" x14ac:dyDescent="0.25">
      <c r="B270" s="106" t="s">
        <v>257</v>
      </c>
      <c r="C270" s="106" t="s">
        <v>23</v>
      </c>
    </row>
    <row r="271" spans="2:3" x14ac:dyDescent="0.25">
      <c r="B271" s="106" t="s">
        <v>258</v>
      </c>
      <c r="C271" s="106" t="s">
        <v>23</v>
      </c>
    </row>
    <row r="272" spans="2:3" x14ac:dyDescent="0.25">
      <c r="B272" s="106" t="s">
        <v>259</v>
      </c>
      <c r="C272" s="106" t="s">
        <v>23</v>
      </c>
    </row>
    <row r="273" spans="2:3" x14ac:dyDescent="0.25">
      <c r="B273" s="106" t="s">
        <v>260</v>
      </c>
      <c r="C273" s="106" t="s">
        <v>23</v>
      </c>
    </row>
    <row r="274" spans="2:3" x14ac:dyDescent="0.25">
      <c r="B274" s="106" t="s">
        <v>261</v>
      </c>
      <c r="C274" s="106" t="s">
        <v>23</v>
      </c>
    </row>
    <row r="275" spans="2:3" x14ac:dyDescent="0.25">
      <c r="B275" s="106" t="s">
        <v>262</v>
      </c>
      <c r="C275" s="106" t="s">
        <v>23</v>
      </c>
    </row>
    <row r="276" spans="2:3" x14ac:dyDescent="0.25">
      <c r="B276" s="106" t="s">
        <v>263</v>
      </c>
      <c r="C276" s="106" t="s">
        <v>23</v>
      </c>
    </row>
    <row r="277" spans="2:3" x14ac:dyDescent="0.25">
      <c r="B277" s="106" t="s">
        <v>264</v>
      </c>
      <c r="C277" s="106" t="s">
        <v>23</v>
      </c>
    </row>
    <row r="278" spans="2:3" x14ac:dyDescent="0.25">
      <c r="B278" s="106" t="s">
        <v>265</v>
      </c>
      <c r="C278" s="106" t="s">
        <v>23</v>
      </c>
    </row>
    <row r="279" spans="2:3" x14ac:dyDescent="0.25">
      <c r="B279" s="106" t="s">
        <v>266</v>
      </c>
      <c r="C279" s="106" t="s">
        <v>23</v>
      </c>
    </row>
    <row r="280" spans="2:3" x14ac:dyDescent="0.25">
      <c r="B280" s="106" t="s">
        <v>267</v>
      </c>
      <c r="C280" s="106" t="s">
        <v>23</v>
      </c>
    </row>
    <row r="281" spans="2:3" x14ac:dyDescent="0.25">
      <c r="B281" s="106" t="s">
        <v>268</v>
      </c>
      <c r="C281" s="106" t="s">
        <v>23</v>
      </c>
    </row>
    <row r="282" spans="2:3" x14ac:dyDescent="0.25">
      <c r="B282" s="106" t="s">
        <v>269</v>
      </c>
      <c r="C282" s="106" t="s">
        <v>23</v>
      </c>
    </row>
    <row r="283" spans="2:3" x14ac:dyDescent="0.25">
      <c r="B283" s="106" t="s">
        <v>270</v>
      </c>
      <c r="C283" s="106" t="s">
        <v>23</v>
      </c>
    </row>
    <row r="284" spans="2:3" x14ac:dyDescent="0.25">
      <c r="B284" s="106" t="s">
        <v>271</v>
      </c>
      <c r="C284" s="106" t="s">
        <v>23</v>
      </c>
    </row>
    <row r="285" spans="2:3" x14ac:dyDescent="0.25">
      <c r="B285" s="106" t="s">
        <v>272</v>
      </c>
      <c r="C285" s="106" t="s">
        <v>23</v>
      </c>
    </row>
    <row r="286" spans="2:3" x14ac:dyDescent="0.25">
      <c r="B286" s="106" t="s">
        <v>273</v>
      </c>
      <c r="C286" s="106" t="s">
        <v>23</v>
      </c>
    </row>
    <row r="287" spans="2:3" x14ac:dyDescent="0.25">
      <c r="B287" s="106" t="s">
        <v>116</v>
      </c>
      <c r="C287" s="106" t="s">
        <v>23</v>
      </c>
    </row>
    <row r="288" spans="2:3" x14ac:dyDescent="0.25">
      <c r="B288" s="106" t="s">
        <v>274</v>
      </c>
      <c r="C288" s="106" t="s">
        <v>23</v>
      </c>
    </row>
    <row r="289" spans="2:3" x14ac:dyDescent="0.25">
      <c r="B289" s="106" t="s">
        <v>275</v>
      </c>
      <c r="C289" s="106" t="s">
        <v>23</v>
      </c>
    </row>
    <row r="290" spans="2:3" x14ac:dyDescent="0.25">
      <c r="B290" s="106" t="s">
        <v>276</v>
      </c>
      <c r="C290" s="106" t="s">
        <v>23</v>
      </c>
    </row>
    <row r="291" spans="2:3" x14ac:dyDescent="0.25">
      <c r="B291" s="106" t="s">
        <v>277</v>
      </c>
      <c r="C291" s="106" t="s">
        <v>23</v>
      </c>
    </row>
    <row r="292" spans="2:3" x14ac:dyDescent="0.25">
      <c r="B292" s="106" t="s">
        <v>278</v>
      </c>
      <c r="C292" s="106" t="s">
        <v>23</v>
      </c>
    </row>
    <row r="293" spans="2:3" x14ac:dyDescent="0.25">
      <c r="B293" s="106" t="s">
        <v>279</v>
      </c>
      <c r="C293" s="106" t="s">
        <v>23</v>
      </c>
    </row>
    <row r="294" spans="2:3" x14ac:dyDescent="0.25">
      <c r="B294" s="111"/>
      <c r="C294" s="111"/>
    </row>
  </sheetData>
  <sheetProtection algorithmName="SHA-512" hashValue="gusXF8L385FvlLsLMr010jyXpwBKyZqiipXJpKPUjdjLpNyCcFo0AtF0UgmY0y0dSK0tEJ0w52v4SJZenYMlhw==" saltValue="CS62khlALFplHiKDGmXrhw==" spinCount="100000" sheet="1" objects="1" scenarios="1"/>
  <conditionalFormatting sqref="D7">
    <cfRule type="containsText" dxfId="28" priority="51" operator="containsText" text="Check Allocation">
      <formula>NOT(ISERROR(SEARCH("Check Allocation",D7)))</formula>
    </cfRule>
  </conditionalFormatting>
  <conditionalFormatting sqref="D9:D11">
    <cfRule type="containsText" dxfId="27" priority="1" operator="containsText" text="Check Allocation">
      <formula>NOT(ISERROR(SEARCH("Check Allocation",D9)))</formula>
    </cfRule>
  </conditionalFormatting>
  <conditionalFormatting sqref="D9:D13">
    <cfRule type="containsText" dxfId="26" priority="45" operator="containsText" text="Check Allocation">
      <formula>NOT(ISERROR(SEARCH("Check Allocation",D9)))</formula>
    </cfRule>
  </conditionalFormatting>
  <conditionalFormatting sqref="D18:D25 D29:D35 D9:D13 D7">
    <cfRule type="cellIs" dxfId="25" priority="32" operator="equal">
      <formula>0</formula>
    </cfRule>
  </conditionalFormatting>
  <conditionalFormatting sqref="D18:D25">
    <cfRule type="containsText" dxfId="24" priority="31" operator="containsText" text="Check Allocation">
      <formula>NOT(ISERROR(SEARCH("Check Allocation",D18)))</formula>
    </cfRule>
  </conditionalFormatting>
  <conditionalFormatting sqref="D29:D35">
    <cfRule type="containsText" dxfId="23" priority="2" operator="containsText" text="Check Allocation">
      <formula>NOT(ISERROR(SEARCH("Check Allocation",D29)))</formula>
    </cfRule>
  </conditionalFormatting>
  <conditionalFormatting sqref="D40:D41">
    <cfRule type="containsText" dxfId="22" priority="5" operator="containsText" text="Check Allocation">
      <formula>NOT(ISERROR(SEARCH("Check Allocation",D40)))</formula>
    </cfRule>
    <cfRule type="cellIs" dxfId="21" priority="6" operator="equal">
      <formula>0</formula>
    </cfRule>
  </conditionalFormatting>
  <conditionalFormatting sqref="D43:D45">
    <cfRule type="containsText" dxfId="20" priority="3" operator="containsText" text="Check Allocation">
      <formula>NOT(ISERROR(SEARCH("Check Allocation",D43)))</formula>
    </cfRule>
    <cfRule type="cellIs" dxfId="19" priority="4" operator="equal">
      <formula>0</formula>
    </cfRule>
  </conditionalFormatting>
  <conditionalFormatting sqref="D51">
    <cfRule type="containsText" dxfId="18" priority="7" operator="containsText" text="Not Met">
      <formula>NOT(ISERROR(SEARCH("Not Met",D51)))</formula>
    </cfRule>
    <cfRule type="containsText" dxfId="17" priority="8" operator="containsText" text="Met">
      <formula>NOT(ISERROR(SEARCH("Met",D51)))</formula>
    </cfRule>
  </conditionalFormatting>
  <conditionalFormatting sqref="F49">
    <cfRule type="cellIs" dxfId="16" priority="97" operator="lessThan">
      <formula>0</formula>
    </cfRule>
    <cfRule type="cellIs" dxfId="15" priority="98" operator="greaterThan">
      <formula>0</formula>
    </cfRule>
    <cfRule type="cellIs" dxfId="14" priority="99" operator="equal">
      <formula>0</formula>
    </cfRule>
  </conditionalFormatting>
  <dataValidations count="1">
    <dataValidation type="list" allowBlank="1" showInputMessage="1" showErrorMessage="1" sqref="B18:B26" xr:uid="{1946A39B-7FFE-4E54-AA49-B9226381E2CB}">
      <formula1>Munis</formula1>
    </dataValidation>
  </dataValidations>
  <pageMargins left="0.2" right="0.2" top="0.5" bottom="0.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D497-8393-4AF4-A55B-3B27084A3FC0}">
  <sheetPr>
    <pageSetUpPr fitToPage="1"/>
  </sheetPr>
  <dimension ref="A1:N26"/>
  <sheetViews>
    <sheetView showGridLines="0" zoomScale="130" zoomScaleNormal="130" workbookViewId="0">
      <selection activeCell="F9" sqref="F9"/>
    </sheetView>
  </sheetViews>
  <sheetFormatPr defaultRowHeight="15" x14ac:dyDescent="0.25"/>
  <cols>
    <col min="1" max="1" width="3.140625" customWidth="1"/>
    <col min="2" max="2" width="29.85546875" customWidth="1"/>
    <col min="3" max="3" width="11.7109375" customWidth="1"/>
    <col min="4" max="14" width="13.42578125" customWidth="1"/>
    <col min="15" max="15" width="2.7109375" customWidth="1"/>
  </cols>
  <sheetData>
    <row r="1" spans="1:14" ht="21" x14ac:dyDescent="0.35">
      <c r="B1" s="2" t="str">
        <f>'1. Agency Info'!$C$4&amp;" - "&amp;'1. Agency Info'!$C$5</f>
        <v xml:space="preserve"> - </v>
      </c>
      <c r="C1" s="2"/>
    </row>
    <row r="2" spans="1:14" ht="21" x14ac:dyDescent="0.35">
      <c r="B2" s="2" t="s">
        <v>68</v>
      </c>
      <c r="C2" s="2"/>
    </row>
    <row r="3" spans="1:14" ht="15.75" thickBot="1" x14ac:dyDescent="0.3"/>
    <row r="4" spans="1:14" ht="45.75" thickBot="1" x14ac:dyDescent="0.3">
      <c r="B4" s="13" t="s">
        <v>76</v>
      </c>
      <c r="C4" s="25" t="s">
        <v>90</v>
      </c>
      <c r="D4" s="14" t="s">
        <v>67</v>
      </c>
      <c r="E4" s="14" t="s">
        <v>355</v>
      </c>
      <c r="F4" s="14" t="s">
        <v>72</v>
      </c>
      <c r="G4" s="14" t="s">
        <v>69</v>
      </c>
      <c r="H4" s="14" t="s">
        <v>75</v>
      </c>
      <c r="I4" s="14" t="s">
        <v>80</v>
      </c>
      <c r="J4" s="14" t="s">
        <v>73</v>
      </c>
      <c r="K4" s="14" t="s">
        <v>74</v>
      </c>
      <c r="L4" s="14" t="s">
        <v>70</v>
      </c>
      <c r="M4" s="14" t="s">
        <v>71</v>
      </c>
      <c r="N4" s="15" t="s">
        <v>85</v>
      </c>
    </row>
    <row r="5" spans="1:14" ht="7.5" customHeight="1" thickBot="1" x14ac:dyDescent="0.3">
      <c r="B5" s="22"/>
      <c r="C5" s="22"/>
      <c r="D5" s="23"/>
      <c r="E5" s="23"/>
      <c r="F5" s="23"/>
      <c r="G5" s="16"/>
      <c r="H5" s="16"/>
      <c r="I5" s="16"/>
      <c r="J5" s="16"/>
      <c r="K5" s="16"/>
      <c r="L5" s="16"/>
      <c r="M5" s="16"/>
      <c r="N5" s="16"/>
    </row>
    <row r="6" spans="1:14" ht="27" customHeight="1" thickBot="1" x14ac:dyDescent="0.3">
      <c r="B6" s="17"/>
      <c r="C6" s="17"/>
      <c r="D6" s="26"/>
      <c r="E6" s="26"/>
      <c r="F6" s="18"/>
      <c r="G6" s="18"/>
      <c r="H6" s="18"/>
      <c r="I6" s="18"/>
      <c r="J6" s="18"/>
      <c r="K6" s="18"/>
      <c r="L6" s="18"/>
      <c r="M6" s="18"/>
      <c r="N6" s="19"/>
    </row>
    <row r="7" spans="1:14" ht="27" customHeight="1" thickBot="1" x14ac:dyDescent="0.3">
      <c r="B7" s="17"/>
      <c r="C7" s="17"/>
      <c r="D7" s="26"/>
      <c r="E7" s="26"/>
      <c r="F7" s="18"/>
      <c r="G7" s="18"/>
      <c r="H7" s="18"/>
      <c r="I7" s="18"/>
      <c r="J7" s="18"/>
      <c r="K7" s="18"/>
      <c r="L7" s="18"/>
      <c r="M7" s="18"/>
      <c r="N7" s="19"/>
    </row>
    <row r="8" spans="1:14" ht="27" customHeight="1" thickBot="1" x14ac:dyDescent="0.3">
      <c r="B8" s="17"/>
      <c r="C8" s="17"/>
      <c r="D8" s="26"/>
      <c r="E8" s="26"/>
      <c r="F8" s="44"/>
      <c r="G8" s="18"/>
      <c r="H8" s="18"/>
      <c r="I8" s="18"/>
      <c r="J8" s="18"/>
      <c r="K8" s="18"/>
      <c r="L8" s="18"/>
      <c r="M8" s="18"/>
      <c r="N8" s="19"/>
    </row>
    <row r="9" spans="1:14" ht="27" customHeight="1" thickBot="1" x14ac:dyDescent="0.3">
      <c r="B9" s="17"/>
      <c r="C9" s="17"/>
      <c r="D9" s="26"/>
      <c r="E9" s="165"/>
      <c r="F9" s="18"/>
      <c r="G9" s="18"/>
      <c r="H9" s="18"/>
      <c r="I9" s="18"/>
      <c r="J9" s="18"/>
      <c r="K9" s="18"/>
      <c r="L9" s="18"/>
      <c r="M9" s="18"/>
      <c r="N9" s="19"/>
    </row>
    <row r="10" spans="1:14" ht="27" customHeight="1" thickBot="1" x14ac:dyDescent="0.3">
      <c r="B10" s="24"/>
      <c r="C10" s="17"/>
      <c r="D10" s="26"/>
      <c r="E10" s="165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27" customHeight="1" thickBot="1" x14ac:dyDescent="0.3">
      <c r="B11" s="24"/>
      <c r="C11" s="17"/>
      <c r="D11" s="26"/>
      <c r="E11" s="165"/>
      <c r="F11" s="18"/>
      <c r="G11" s="18"/>
      <c r="H11" s="18"/>
      <c r="I11" s="18"/>
      <c r="J11" s="18"/>
      <c r="K11" s="18"/>
      <c r="L11" s="18"/>
      <c r="M11" s="18"/>
      <c r="N11" s="19"/>
    </row>
    <row r="13" spans="1:14" ht="8.25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8.75" x14ac:dyDescent="0.3">
      <c r="A14" s="9"/>
      <c r="B14" s="235" t="s">
        <v>37</v>
      </c>
      <c r="C14" s="235"/>
      <c r="D14" s="233"/>
      <c r="E14" s="233"/>
      <c r="F14" s="233"/>
      <c r="G14" s="233"/>
      <c r="H14" s="233"/>
      <c r="I14" s="233"/>
      <c r="J14" s="233"/>
      <c r="K14" s="232"/>
    </row>
    <row r="15" spans="1:14" ht="18.75" x14ac:dyDescent="0.3">
      <c r="A15" s="9"/>
      <c r="B15" s="231" t="s">
        <v>389</v>
      </c>
      <c r="C15" s="231"/>
      <c r="D15" s="232"/>
      <c r="E15" s="232"/>
      <c r="F15" s="232"/>
      <c r="G15" s="232"/>
      <c r="H15" s="232"/>
      <c r="I15" s="232"/>
      <c r="J15" s="232"/>
      <c r="K15" s="234"/>
      <c r="L15" s="227"/>
      <c r="M15" s="227"/>
    </row>
    <row r="16" spans="1:14" ht="18.75" x14ac:dyDescent="0.3">
      <c r="A16" s="9"/>
      <c r="B16" s="231" t="s">
        <v>387</v>
      </c>
      <c r="C16" s="231"/>
      <c r="D16" s="232"/>
      <c r="E16" s="232"/>
      <c r="F16" s="232"/>
      <c r="G16" s="232"/>
      <c r="H16" s="232"/>
      <c r="I16" s="232"/>
      <c r="J16" s="232"/>
      <c r="K16" s="234"/>
      <c r="L16" s="227"/>
      <c r="M16" s="227"/>
    </row>
    <row r="17" spans="2:14" x14ac:dyDescent="0.25">
      <c r="B17" s="1" t="s">
        <v>388</v>
      </c>
      <c r="C17" s="1"/>
    </row>
    <row r="18" spans="2:14" s="20" customFormat="1" ht="17.25" customHeight="1" x14ac:dyDescent="0.25">
      <c r="B18" s="264" t="s">
        <v>77</v>
      </c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</row>
    <row r="19" spans="2:14" s="20" customFormat="1" ht="17.25" customHeight="1" x14ac:dyDescent="0.25">
      <c r="B19" s="264" t="s">
        <v>78</v>
      </c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</row>
    <row r="20" spans="2:14" s="20" customFormat="1" ht="17.25" customHeight="1" x14ac:dyDescent="0.25">
      <c r="B20" s="264" t="s">
        <v>79</v>
      </c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</row>
    <row r="21" spans="2:14" s="20" customFormat="1" ht="17.25" customHeight="1" x14ac:dyDescent="0.25">
      <c r="B21" s="264" t="s">
        <v>81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</row>
    <row r="22" spans="2:14" s="20" customFormat="1" ht="17.25" customHeight="1" x14ac:dyDescent="0.25">
      <c r="B22" s="264" t="s">
        <v>361</v>
      </c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</row>
    <row r="23" spans="2:14" s="20" customFormat="1" ht="33.75" customHeight="1" x14ac:dyDescent="0.25">
      <c r="B23" s="264" t="s">
        <v>82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</row>
    <row r="24" spans="2:14" s="20" customFormat="1" ht="17.25" customHeight="1" x14ac:dyDescent="0.25">
      <c r="B24" s="264" t="s">
        <v>83</v>
      </c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</row>
    <row r="25" spans="2:14" s="20" customFormat="1" ht="17.25" customHeight="1" x14ac:dyDescent="0.25">
      <c r="B25" s="264" t="s">
        <v>84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</row>
    <row r="26" spans="2:14" s="20" customFormat="1" ht="17.25" customHeight="1" x14ac:dyDescent="0.25">
      <c r="B26" s="264" t="s">
        <v>86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</row>
  </sheetData>
  <mergeCells count="9">
    <mergeCell ref="B23:N23"/>
    <mergeCell ref="B24:N24"/>
    <mergeCell ref="B25:N25"/>
    <mergeCell ref="B26:N26"/>
    <mergeCell ref="B18:N18"/>
    <mergeCell ref="B19:N19"/>
    <mergeCell ref="B20:N20"/>
    <mergeCell ref="B21:N21"/>
    <mergeCell ref="B22:N22"/>
  </mergeCells>
  <pageMargins left="0.2" right="0.2" top="0.5" bottom="0.5" header="0.5" footer="0.3"/>
  <pageSetup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E4B9-29BB-45F5-92F0-25B8DB7CD3A2}">
  <sheetPr>
    <pageSetUpPr fitToPage="1"/>
  </sheetPr>
  <dimension ref="B2:Q49"/>
  <sheetViews>
    <sheetView showGridLines="0" topLeftCell="A5" zoomScale="102" zoomScaleNormal="115" workbookViewId="0">
      <selection activeCell="D18" sqref="D18"/>
    </sheetView>
  </sheetViews>
  <sheetFormatPr defaultRowHeight="15" x14ac:dyDescent="0.25"/>
  <cols>
    <col min="1" max="1" width="4.7109375" customWidth="1"/>
    <col min="2" max="2" width="34.140625" customWidth="1"/>
    <col min="3" max="4" width="19.42578125" customWidth="1"/>
    <col min="5" max="5" width="1.85546875" customWidth="1"/>
    <col min="6" max="6" width="18.7109375" customWidth="1"/>
    <col min="7" max="7" width="19.7109375" customWidth="1"/>
    <col min="8" max="9" width="18.7109375" customWidth="1"/>
    <col min="10" max="10" width="3.42578125" customWidth="1"/>
    <col min="12" max="12" width="16.42578125" customWidth="1"/>
    <col min="13" max="13" width="13.7109375" customWidth="1"/>
  </cols>
  <sheetData>
    <row r="2" spans="2:14" ht="23.25" x14ac:dyDescent="0.35">
      <c r="B2" s="2" t="s">
        <v>358</v>
      </c>
      <c r="D2" s="27" t="s">
        <v>44</v>
      </c>
      <c r="E2" s="27"/>
      <c r="F2" s="27"/>
    </row>
    <row r="3" spans="2:14" ht="23.25" x14ac:dyDescent="0.35">
      <c r="B3" s="2" t="s">
        <v>357</v>
      </c>
      <c r="D3" s="27" t="s">
        <v>390</v>
      </c>
      <c r="E3" s="27"/>
      <c r="F3" s="27"/>
    </row>
    <row r="4" spans="2:14" ht="24" thickBot="1" x14ac:dyDescent="0.4">
      <c r="D4" s="49" t="str">
        <f>'1. Agency Info'!I2</f>
        <v>FISCAL YEAR 2027</v>
      </c>
      <c r="E4" s="49"/>
      <c r="F4" s="49"/>
      <c r="G4" s="50">
        <f>'1. Agency Info'!J3</f>
        <v>46296</v>
      </c>
      <c r="H4" s="51" t="s">
        <v>301</v>
      </c>
      <c r="I4" s="52">
        <f>'1. Agency Info'!J4</f>
        <v>46660</v>
      </c>
    </row>
    <row r="5" spans="2:14" ht="15.75" thickTop="1" x14ac:dyDescent="0.25">
      <c r="B5" s="53"/>
      <c r="C5" s="53"/>
      <c r="D5" s="53"/>
      <c r="E5" s="53"/>
      <c r="F5" s="53"/>
      <c r="G5" s="53"/>
      <c r="H5" s="53"/>
      <c r="I5" s="53"/>
    </row>
    <row r="6" spans="2:14" x14ac:dyDescent="0.25">
      <c r="B6" s="64"/>
      <c r="C6" s="65"/>
      <c r="D6" s="65"/>
      <c r="E6" s="65"/>
      <c r="F6" s="65"/>
      <c r="G6" s="65"/>
      <c r="H6" s="65"/>
      <c r="I6" s="66"/>
    </row>
    <row r="7" spans="2:14" ht="26.25" x14ac:dyDescent="0.4">
      <c r="B7" s="139" t="s">
        <v>352</v>
      </c>
      <c r="C7" s="82">
        <f>'1. Agency Info'!C4</f>
        <v>0</v>
      </c>
      <c r="D7" s="83"/>
      <c r="E7" s="83"/>
      <c r="F7" s="83"/>
      <c r="G7" s="83"/>
      <c r="I7" s="67"/>
    </row>
    <row r="8" spans="2:14" ht="26.25" x14ac:dyDescent="0.4">
      <c r="B8" s="163" t="s">
        <v>368</v>
      </c>
      <c r="C8" s="82">
        <f>'1. Agency Info'!C5</f>
        <v>0</v>
      </c>
      <c r="D8" s="83"/>
      <c r="E8" s="83"/>
      <c r="F8" s="83"/>
      <c r="G8" s="83"/>
      <c r="H8" s="84" t="s">
        <v>305</v>
      </c>
      <c r="I8" s="85">
        <f>H22</f>
        <v>0</v>
      </c>
    </row>
    <row r="9" spans="2:14" ht="18.75" x14ac:dyDescent="0.3">
      <c r="B9" s="68"/>
      <c r="C9" s="9"/>
      <c r="D9" s="9"/>
      <c r="E9" s="9"/>
      <c r="F9" s="9"/>
      <c r="I9" s="67"/>
    </row>
    <row r="10" spans="2:14" ht="18.75" x14ac:dyDescent="0.3">
      <c r="B10" s="69" t="s">
        <v>309</v>
      </c>
      <c r="C10" s="70">
        <f>'1. Agency Info'!D7</f>
        <v>0</v>
      </c>
      <c r="F10" s="9"/>
      <c r="H10" s="80" t="s">
        <v>311</v>
      </c>
      <c r="I10" s="81">
        <f>'1. Agency Info'!D8</f>
        <v>0</v>
      </c>
    </row>
    <row r="11" spans="2:14" ht="18.75" x14ac:dyDescent="0.3">
      <c r="B11" s="69" t="s">
        <v>310</v>
      </c>
      <c r="C11" s="70">
        <f>C23</f>
        <v>0</v>
      </c>
      <c r="D11" s="140" t="str">
        <f>IF(C10=0,0,ROUND((C11/C10)*100,1))&amp;"% of Org Budget"</f>
        <v>0% of Org Budget</v>
      </c>
      <c r="E11" s="62"/>
      <c r="F11" s="9"/>
      <c r="H11" s="80" t="str">
        <f>IF(I11&gt;0,"Increase from Prior Year",IF(I11&lt;0,"Decrease from Prior Year "," "))</f>
        <v xml:space="preserve"> </v>
      </c>
      <c r="I11" s="81">
        <f>+I8-I10</f>
        <v>0</v>
      </c>
    </row>
    <row r="12" spans="2:14" ht="18.75" x14ac:dyDescent="0.3">
      <c r="B12" s="71"/>
      <c r="C12" s="72"/>
      <c r="D12" s="72"/>
      <c r="E12" s="72"/>
      <c r="F12" s="72"/>
      <c r="G12" s="73"/>
      <c r="H12" s="73"/>
      <c r="I12" s="74"/>
    </row>
    <row r="13" spans="2:14" ht="18.75" x14ac:dyDescent="0.3">
      <c r="B13" s="9"/>
      <c r="C13" s="9"/>
      <c r="D13" s="9"/>
      <c r="E13" s="9"/>
      <c r="F13" s="9"/>
    </row>
    <row r="14" spans="2:14" ht="23.25" x14ac:dyDescent="0.35">
      <c r="B14" s="78" t="s">
        <v>295</v>
      </c>
      <c r="C14" s="58"/>
      <c r="D14" s="58"/>
      <c r="E14" s="58"/>
      <c r="F14" s="58"/>
      <c r="G14" s="77"/>
      <c r="H14" s="77"/>
      <c r="I14" s="55"/>
    </row>
    <row r="15" spans="2:14" ht="18.75" x14ac:dyDescent="0.3">
      <c r="B15" s="75" t="s">
        <v>63</v>
      </c>
      <c r="C15" s="76" t="s">
        <v>350</v>
      </c>
      <c r="D15" s="76" t="s">
        <v>306</v>
      </c>
      <c r="F15" s="59" t="s">
        <v>64</v>
      </c>
      <c r="G15" s="79"/>
      <c r="H15" s="76" t="s">
        <v>350</v>
      </c>
      <c r="I15" s="76" t="s">
        <v>306</v>
      </c>
    </row>
    <row r="16" spans="2:14" ht="18.75" x14ac:dyDescent="0.3">
      <c r="L16" s="11"/>
      <c r="N16" s="9"/>
    </row>
    <row r="17" spans="2:17" ht="18.75" x14ac:dyDescent="0.3">
      <c r="B17" s="86" t="str">
        <f>"Personnel (Fringe "&amp;ROUND('2. Personnel'!G35*100,3)&amp;"%)"</f>
        <v>Personnel (Fringe 0%)</v>
      </c>
      <c r="C17" s="30">
        <f>SUM('3.Expenses'!E5:E8)</f>
        <v>0</v>
      </c>
      <c r="D17" s="61">
        <f t="shared" ref="D17:D22" si="0">IF($C$23=0,0,C17/$C$23)</f>
        <v>0</v>
      </c>
      <c r="F17" s="86" t="s">
        <v>6</v>
      </c>
      <c r="G17" s="21"/>
      <c r="H17" s="30">
        <f>'4. Revenue'!D7</f>
        <v>0</v>
      </c>
      <c r="I17" s="61">
        <f t="shared" ref="I17:I22" si="1">IF($H$23=0,0,H17/$H$23)</f>
        <v>0</v>
      </c>
      <c r="L17" s="94" t="s">
        <v>315</v>
      </c>
      <c r="M17" s="42">
        <f>ROUND(C23-'3.Expenses'!E57,1)</f>
        <v>0</v>
      </c>
      <c r="N17" s="9"/>
      <c r="Q17" s="57"/>
    </row>
    <row r="18" spans="2:17" ht="18.75" x14ac:dyDescent="0.3">
      <c r="B18" s="86" t="s">
        <v>106</v>
      </c>
      <c r="C18" s="30">
        <f>SUM('3.Expenses'!E8:E14)</f>
        <v>0</v>
      </c>
      <c r="D18" s="61">
        <f t="shared" si="0"/>
        <v>0</v>
      </c>
      <c r="F18" s="86" t="s">
        <v>292</v>
      </c>
      <c r="G18" s="21"/>
      <c r="H18" s="30">
        <f>SUM('4. Revenue'!D8:D14)</f>
        <v>0</v>
      </c>
      <c r="I18" s="61">
        <f t="shared" si="1"/>
        <v>0</v>
      </c>
      <c r="L18" s="94" t="s">
        <v>316</v>
      </c>
      <c r="M18" s="42">
        <f>ROUND(H23-'4. Revenue'!D49-H22,1)</f>
        <v>0</v>
      </c>
      <c r="N18" s="9"/>
    </row>
    <row r="19" spans="2:17" ht="18.75" x14ac:dyDescent="0.3">
      <c r="B19" s="86" t="s">
        <v>281</v>
      </c>
      <c r="C19" s="30">
        <f>SUM('3.Expenses'!E14:E16)</f>
        <v>0</v>
      </c>
      <c r="D19" s="61">
        <f t="shared" si="0"/>
        <v>0</v>
      </c>
      <c r="F19" s="86" t="s">
        <v>7</v>
      </c>
      <c r="G19" s="21"/>
      <c r="H19" s="30">
        <f>'4. Revenue'!D27</f>
        <v>0</v>
      </c>
      <c r="I19" s="61">
        <f t="shared" si="1"/>
        <v>0</v>
      </c>
      <c r="N19" s="9"/>
    </row>
    <row r="20" spans="2:17" ht="18.75" x14ac:dyDescent="0.3">
      <c r="B20" s="86" t="s">
        <v>107</v>
      </c>
      <c r="C20" s="30">
        <f>SUM('3.Expenses'!E16:E34)</f>
        <v>0</v>
      </c>
      <c r="D20" s="61">
        <f t="shared" si="0"/>
        <v>0</v>
      </c>
      <c r="F20" s="86" t="s">
        <v>293</v>
      </c>
      <c r="G20" s="21"/>
      <c r="H20" s="30">
        <f>SUM('4. Revenue'!D37)</f>
        <v>0</v>
      </c>
      <c r="I20" s="61">
        <f t="shared" si="1"/>
        <v>0</v>
      </c>
      <c r="N20" s="9"/>
    </row>
    <row r="21" spans="2:17" ht="18.75" x14ac:dyDescent="0.3">
      <c r="B21" s="86" t="s">
        <v>312</v>
      </c>
      <c r="C21" s="30">
        <f>'3.Expenses'!E35</f>
        <v>0</v>
      </c>
      <c r="D21" s="61">
        <f t="shared" si="0"/>
        <v>0</v>
      </c>
      <c r="F21" s="86" t="s">
        <v>285</v>
      </c>
      <c r="G21" s="21"/>
      <c r="H21" s="30">
        <f>'4. Revenue'!D47</f>
        <v>0</v>
      </c>
      <c r="I21" s="61">
        <f t="shared" si="1"/>
        <v>0</v>
      </c>
    </row>
    <row r="22" spans="2:17" ht="18.75" x14ac:dyDescent="0.3">
      <c r="B22" s="86" t="s">
        <v>11</v>
      </c>
      <c r="C22" s="30">
        <f>'3.Expenses'!E56</f>
        <v>0</v>
      </c>
      <c r="D22" s="61">
        <f t="shared" si="0"/>
        <v>0</v>
      </c>
      <c r="F22" s="87" t="s">
        <v>296</v>
      </c>
      <c r="G22" s="88"/>
      <c r="H22" s="89">
        <f>'3.Expenses'!C57</f>
        <v>0</v>
      </c>
      <c r="I22" s="90">
        <f t="shared" si="1"/>
        <v>0</v>
      </c>
    </row>
    <row r="23" spans="2:17" ht="18.75" x14ac:dyDescent="0.3">
      <c r="B23" s="28" t="s">
        <v>91</v>
      </c>
      <c r="C23" s="95">
        <f>SUM(C17:C22)</f>
        <v>0</v>
      </c>
      <c r="D23" s="91" t="str">
        <f>IF(ROUND(D22&gt;ANGRate,1),"Admin Over Max"," ")</f>
        <v xml:space="preserve"> </v>
      </c>
      <c r="F23" s="28" t="s">
        <v>29</v>
      </c>
      <c r="G23" s="37"/>
      <c r="H23" s="95">
        <f>SUM(H15:H22)</f>
        <v>0</v>
      </c>
    </row>
    <row r="24" spans="2:17" ht="18.75" x14ac:dyDescent="0.3">
      <c r="I24" s="56"/>
    </row>
    <row r="25" spans="2:17" ht="18.75" x14ac:dyDescent="0.3">
      <c r="B25" s="31" t="s">
        <v>297</v>
      </c>
      <c r="C25" s="58"/>
      <c r="D25" s="40"/>
      <c r="G25" s="28" t="s">
        <v>317</v>
      </c>
      <c r="H25" s="92">
        <f>ROUND(H23-C23,0)</f>
        <v>0</v>
      </c>
      <c r="I25" s="93" t="str">
        <f>IF(H25&gt;0,"Surplus",IF(H25&lt;0,"Deficit"," "))</f>
        <v xml:space="preserve"> </v>
      </c>
      <c r="M25" s="11"/>
    </row>
    <row r="26" spans="2:17" ht="18.75" x14ac:dyDescent="0.3">
      <c r="B26" s="39" t="s">
        <v>299</v>
      </c>
      <c r="C26" s="60"/>
      <c r="D26" s="30">
        <f>C23</f>
        <v>0</v>
      </c>
      <c r="E26" s="56"/>
      <c r="I26" s="9"/>
      <c r="L26" s="11"/>
    </row>
    <row r="27" spans="2:17" ht="18.75" x14ac:dyDescent="0.3">
      <c r="B27" s="39" t="s">
        <v>298</v>
      </c>
      <c r="C27" s="60"/>
      <c r="D27" s="30">
        <f>-'4. Revenue'!D15</f>
        <v>0</v>
      </c>
      <c r="E27" s="56"/>
      <c r="I27" s="9"/>
    </row>
    <row r="28" spans="2:17" ht="18.75" x14ac:dyDescent="0.3">
      <c r="B28" s="39" t="s">
        <v>300</v>
      </c>
      <c r="C28" s="60"/>
      <c r="D28" s="30">
        <f>SUM(D26:D27)</f>
        <v>0</v>
      </c>
      <c r="E28" s="56"/>
      <c r="I28" s="9"/>
    </row>
    <row r="29" spans="2:17" ht="18.75" x14ac:dyDescent="0.3">
      <c r="B29" s="63" t="s">
        <v>307</v>
      </c>
      <c r="C29" s="61">
        <f>Match</f>
        <v>0.25</v>
      </c>
      <c r="D29" s="30">
        <f>+C29*D28</f>
        <v>0</v>
      </c>
      <c r="E29" s="56"/>
      <c r="I29" s="9"/>
    </row>
    <row r="30" spans="2:17" ht="18.75" x14ac:dyDescent="0.3">
      <c r="B30" s="63" t="s">
        <v>308</v>
      </c>
      <c r="C30" s="61">
        <f>IF(D28=0,0,D30/D28)</f>
        <v>0</v>
      </c>
      <c r="D30" s="30">
        <f>'4. Revenue'!D27+'4. Revenue'!D37+'4. Revenue'!D47</f>
        <v>0</v>
      </c>
      <c r="E30" s="56"/>
      <c r="G30" s="9"/>
      <c r="H30" s="9"/>
      <c r="I30" s="9"/>
    </row>
    <row r="31" spans="2:17" ht="18.75" x14ac:dyDescent="0.3">
      <c r="B31" s="63" t="s">
        <v>13</v>
      </c>
      <c r="C31" s="3" t="str">
        <f>IF(D31&gt;=0,"Met","Not Met")</f>
        <v>Met</v>
      </c>
      <c r="D31" s="30">
        <f>ROUND(D30-D29,0)</f>
        <v>0</v>
      </c>
      <c r="E31" s="56"/>
      <c r="G31" s="9"/>
      <c r="H31" s="9"/>
      <c r="I31" s="9"/>
    </row>
    <row r="32" spans="2:17" ht="18.75" x14ac:dyDescent="0.3">
      <c r="G32" s="9"/>
      <c r="H32" s="9"/>
      <c r="I32" s="9"/>
    </row>
    <row r="33" spans="2:9" ht="18.75" x14ac:dyDescent="0.3">
      <c r="D33" s="48"/>
      <c r="E33" s="56"/>
      <c r="F33" s="31" t="s">
        <v>353</v>
      </c>
      <c r="G33" s="55"/>
      <c r="H33" s="96" t="s">
        <v>88</v>
      </c>
      <c r="I33" s="97"/>
    </row>
    <row r="34" spans="2:9" ht="18.75" x14ac:dyDescent="0.3">
      <c r="B34" s="31" t="s">
        <v>304</v>
      </c>
      <c r="C34" s="29" t="s">
        <v>87</v>
      </c>
      <c r="D34" s="29" t="s">
        <v>303</v>
      </c>
      <c r="E34" s="56"/>
      <c r="F34" s="29" t="s">
        <v>302</v>
      </c>
      <c r="G34" s="29" t="s">
        <v>93</v>
      </c>
      <c r="H34" s="98" t="s">
        <v>302</v>
      </c>
      <c r="I34" s="98" t="s">
        <v>93</v>
      </c>
    </row>
    <row r="35" spans="2:9" ht="18.75" x14ac:dyDescent="0.3">
      <c r="B35" s="39" t="str">
        <f>IF(ISBLANK('5. Service Targets'!B6)=FALSE,'5. Service Targets'!B6," ")</f>
        <v xml:space="preserve"> </v>
      </c>
      <c r="C35" s="32">
        <f>IF(ISBLANK('5. Service Targets'!D6)=FALSE,'5. Service Targets'!D6,0)</f>
        <v>0</v>
      </c>
      <c r="D35" s="32">
        <f>'5. Service Targets'!E6</f>
        <v>0</v>
      </c>
      <c r="E35" s="56"/>
      <c r="F35" s="30">
        <f t="shared" ref="F35:F40" si="2">IF($C$41=0,0,($C$23-$H$17-$H$18)*(C35/$C$41))</f>
        <v>0</v>
      </c>
      <c r="G35" s="41">
        <f t="shared" ref="G35:G40" si="3">IF(C35&gt;0,F35/C35,0)</f>
        <v>0</v>
      </c>
      <c r="H35" s="30">
        <f t="shared" ref="H35:H40" si="4">IF($C$41=0,0,$H$22*(C35/$C$41))</f>
        <v>0</v>
      </c>
      <c r="I35" s="41">
        <f t="shared" ref="I35:I40" si="5">IF(C35&gt;0,H35/C35,0)</f>
        <v>0</v>
      </c>
    </row>
    <row r="36" spans="2:9" ht="18.75" x14ac:dyDescent="0.3">
      <c r="B36" s="39" t="str">
        <f>IF(ISBLANK('5. Service Targets'!B7)=FALSE,'5. Service Targets'!B7," ")</f>
        <v xml:space="preserve"> </v>
      </c>
      <c r="C36" s="32">
        <f>IF(ISBLANK('5. Service Targets'!D7)=FALSE,'5. Service Targets'!D7,0)</f>
        <v>0</v>
      </c>
      <c r="D36" s="32">
        <f>'5. Service Targets'!E7</f>
        <v>0</v>
      </c>
      <c r="E36" s="56"/>
      <c r="F36" s="30">
        <f t="shared" si="2"/>
        <v>0</v>
      </c>
      <c r="G36" s="41">
        <f t="shared" si="3"/>
        <v>0</v>
      </c>
      <c r="H36" s="30">
        <f t="shared" si="4"/>
        <v>0</v>
      </c>
      <c r="I36" s="41">
        <f t="shared" si="5"/>
        <v>0</v>
      </c>
    </row>
    <row r="37" spans="2:9" ht="18.75" x14ac:dyDescent="0.3">
      <c r="B37" s="39" t="str">
        <f>IF(ISBLANK('5. Service Targets'!B8)=FALSE,'5. Service Targets'!B8," ")</f>
        <v xml:space="preserve"> </v>
      </c>
      <c r="C37" s="32">
        <f>IF(ISBLANK('5. Service Targets'!D8)=FALSE,'5. Service Targets'!D8,0)</f>
        <v>0</v>
      </c>
      <c r="D37" s="32">
        <f>'5. Service Targets'!E8</f>
        <v>0</v>
      </c>
      <c r="E37" s="56"/>
      <c r="F37" s="30">
        <f t="shared" si="2"/>
        <v>0</v>
      </c>
      <c r="G37" s="41">
        <f t="shared" si="3"/>
        <v>0</v>
      </c>
      <c r="H37" s="30">
        <f t="shared" si="4"/>
        <v>0</v>
      </c>
      <c r="I37" s="41">
        <f t="shared" si="5"/>
        <v>0</v>
      </c>
    </row>
    <row r="38" spans="2:9" ht="18.75" x14ac:dyDescent="0.3">
      <c r="B38" s="39" t="str">
        <f>IF(ISBLANK('5. Service Targets'!B9)=FALSE,'5. Service Targets'!B9," ")</f>
        <v xml:space="preserve"> </v>
      </c>
      <c r="C38" s="32">
        <f>IF(ISBLANK('5. Service Targets'!D9)=FALSE,'5. Service Targets'!D9,0)</f>
        <v>0</v>
      </c>
      <c r="D38" s="32">
        <f>'5. Service Targets'!E9</f>
        <v>0</v>
      </c>
      <c r="E38" s="56"/>
      <c r="F38" s="30">
        <f t="shared" si="2"/>
        <v>0</v>
      </c>
      <c r="G38" s="41">
        <f t="shared" si="3"/>
        <v>0</v>
      </c>
      <c r="H38" s="30">
        <f t="shared" si="4"/>
        <v>0</v>
      </c>
      <c r="I38" s="41">
        <f t="shared" si="5"/>
        <v>0</v>
      </c>
    </row>
    <row r="39" spans="2:9" ht="18.75" x14ac:dyDescent="0.3">
      <c r="B39" s="39" t="str">
        <f>IF(ISBLANK('5. Service Targets'!B10)=FALSE,'5. Service Targets'!B10," ")</f>
        <v xml:space="preserve"> </v>
      </c>
      <c r="C39" s="32">
        <f>IF(ISBLANK('5. Service Targets'!D10)=FALSE,'5. Service Targets'!D10,0)</f>
        <v>0</v>
      </c>
      <c r="D39" s="32">
        <f>'5. Service Targets'!E10</f>
        <v>0</v>
      </c>
      <c r="E39" s="56"/>
      <c r="F39" s="30">
        <f t="shared" si="2"/>
        <v>0</v>
      </c>
      <c r="G39" s="41">
        <f t="shared" si="3"/>
        <v>0</v>
      </c>
      <c r="H39" s="30">
        <f t="shared" si="4"/>
        <v>0</v>
      </c>
      <c r="I39" s="41">
        <f t="shared" si="5"/>
        <v>0</v>
      </c>
    </row>
    <row r="40" spans="2:9" ht="18.75" x14ac:dyDescent="0.3">
      <c r="B40" s="39" t="str">
        <f>IF(ISBLANK('5. Service Targets'!B11)=FALSE,'5. Service Targets'!B11," ")</f>
        <v xml:space="preserve"> </v>
      </c>
      <c r="C40" s="32">
        <f>IF(ISBLANK('5. Service Targets'!D11)=FALSE,'5. Service Targets'!D11,0)</f>
        <v>0</v>
      </c>
      <c r="D40" s="32">
        <f>'5. Service Targets'!E11</f>
        <v>0</v>
      </c>
      <c r="E40" s="56"/>
      <c r="F40" s="30">
        <f t="shared" si="2"/>
        <v>0</v>
      </c>
      <c r="G40" s="41">
        <f t="shared" si="3"/>
        <v>0</v>
      </c>
      <c r="H40" s="30">
        <f t="shared" si="4"/>
        <v>0</v>
      </c>
      <c r="I40" s="41">
        <f t="shared" si="5"/>
        <v>0</v>
      </c>
    </row>
    <row r="41" spans="2:9" ht="18.75" x14ac:dyDescent="0.3">
      <c r="B41" s="54" t="s">
        <v>65</v>
      </c>
      <c r="C41" s="33">
        <f>SUM(C35:C40)</f>
        <v>0</v>
      </c>
      <c r="D41" s="33">
        <f>SUM(D35:D40)</f>
        <v>0</v>
      </c>
      <c r="E41" s="56"/>
      <c r="F41" s="161">
        <f>SUM(F35:F40)</f>
        <v>0</v>
      </c>
      <c r="G41" s="45"/>
      <c r="H41" s="161">
        <f>SUM(H35:H40)</f>
        <v>0</v>
      </c>
    </row>
    <row r="43" spans="2:9" x14ac:dyDescent="0.25">
      <c r="D43" s="48"/>
      <c r="E43" s="48"/>
      <c r="F43" s="48"/>
      <c r="G43" s="48"/>
    </row>
    <row r="44" spans="2:9" ht="19.5" thickBot="1" x14ac:dyDescent="0.35">
      <c r="B44" s="265" t="str">
        <f>'1. Agency Info'!G4&amp;", "&amp;'1. Agency Info'!G5</f>
        <v xml:space="preserve">, </v>
      </c>
      <c r="C44" s="265"/>
      <c r="D44" s="265"/>
      <c r="E44" s="38"/>
      <c r="F44" s="38"/>
      <c r="G44" s="48"/>
      <c r="H44" s="266">
        <f>'1. Agency Info'!G6</f>
        <v>0</v>
      </c>
      <c r="I44" s="266"/>
    </row>
    <row r="45" spans="2:9" ht="18.75" x14ac:dyDescent="0.3">
      <c r="B45" s="34" t="s">
        <v>92</v>
      </c>
      <c r="G45" s="48"/>
      <c r="H45" s="35" t="s">
        <v>66</v>
      </c>
      <c r="I45" s="35"/>
    </row>
    <row r="46" spans="2:9" x14ac:dyDescent="0.25">
      <c r="D46" s="48"/>
      <c r="E46" s="48"/>
      <c r="F46" s="48"/>
      <c r="G46" s="48"/>
    </row>
    <row r="47" spans="2:9" x14ac:dyDescent="0.25">
      <c r="D47" s="48"/>
      <c r="E47" s="48"/>
      <c r="F47" s="48"/>
      <c r="G47" s="48"/>
    </row>
    <row r="48" spans="2:9" x14ac:dyDescent="0.25">
      <c r="D48" s="48"/>
      <c r="E48" s="48"/>
      <c r="F48" s="48"/>
      <c r="G48" s="48"/>
    </row>
    <row r="49" spans="4:7" x14ac:dyDescent="0.25">
      <c r="D49" s="48"/>
      <c r="E49" s="48"/>
      <c r="F49" s="48"/>
      <c r="G49" s="48"/>
    </row>
  </sheetData>
  <sheetProtection algorithmName="SHA-512" hashValue="G9SeHTyX3kojEaMp6UzTgqYai2KCDNZf3QbDiyQDIR1dsYVlTDYyIED2sXAz/UJEAkk4FxVYOJNMU2evRxQw0g==" saltValue="Ji9bMXuBvBAppkG5Kv3kfQ==" spinCount="100000" sheet="1" objects="1" scenarios="1"/>
  <mergeCells count="2">
    <mergeCell ref="B44:D44"/>
    <mergeCell ref="H44:I44"/>
  </mergeCells>
  <conditionalFormatting sqref="C31">
    <cfRule type="containsText" dxfId="13" priority="14" operator="containsText" text="Not Met">
      <formula>NOT(ISERROR(SEARCH("Not Met",C31)))</formula>
    </cfRule>
    <cfRule type="containsText" dxfId="12" priority="15" operator="containsText" text="Met">
      <formula>NOT(ISERROR(SEARCH("Met",C31)))</formula>
    </cfRule>
  </conditionalFormatting>
  <conditionalFormatting sqref="C35:I40">
    <cfRule type="cellIs" dxfId="11" priority="13" operator="equal">
      <formula>0</formula>
    </cfRule>
  </conditionalFormatting>
  <conditionalFormatting sqref="D23">
    <cfRule type="containsText" dxfId="9" priority="11" operator="containsText" text="Admin over Max">
      <formula>NOT(ISERROR(SEARCH("Admin over Max",D23)))</formula>
    </cfRule>
  </conditionalFormatting>
  <conditionalFormatting sqref="D31">
    <cfRule type="cellIs" dxfId="8" priority="5" operator="lessThan">
      <formula>-2</formula>
    </cfRule>
  </conditionalFormatting>
  <conditionalFormatting sqref="F41">
    <cfRule type="cellIs" dxfId="7" priority="2" operator="equal">
      <formula>0</formula>
    </cfRule>
  </conditionalFormatting>
  <conditionalFormatting sqref="H25">
    <cfRule type="cellIs" dxfId="6" priority="3" operator="lessThan">
      <formula>0</formula>
    </cfRule>
    <cfRule type="cellIs" dxfId="5" priority="4" operator="greaterThan">
      <formula>0</formula>
    </cfRule>
    <cfRule type="cellIs" dxfId="4" priority="9" operator="equal">
      <formula>0</formula>
    </cfRule>
  </conditionalFormatting>
  <conditionalFormatting sqref="H41">
    <cfRule type="cellIs" dxfId="3" priority="1" operator="equal">
      <formula>0</formula>
    </cfRule>
  </conditionalFormatting>
  <conditionalFormatting sqref="I25">
    <cfRule type="containsText" dxfId="2" priority="7" operator="containsText" text="Deficit">
      <formula>NOT(ISERROR(SEARCH("Deficit",I25)))</formula>
    </cfRule>
    <cfRule type="containsText" dxfId="1" priority="8" operator="containsText" text="Surplus">
      <formula>NOT(ISERROR(SEARCH("Surplus",I25)))</formula>
    </cfRule>
  </conditionalFormatting>
  <conditionalFormatting sqref="M17:M18">
    <cfRule type="cellIs" dxfId="0" priority="10" operator="equal">
      <formula>0</formula>
    </cfRule>
  </conditionalFormatting>
  <printOptions horizontalCentered="1"/>
  <pageMargins left="0.2" right="0.2" top="0.25" bottom="0.25" header="0.3" footer="0.3"/>
  <pageSetup scale="66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greaterThan" id="{D88D474A-E3E7-4ED4-9E1B-C0E90A3C44A5}">
            <xm:f>'1. Agency Info'!$J$8</xm:f>
            <x14:dxf>
              <font>
                <b/>
                <i val="0"/>
                <color rgb="FFC00000"/>
              </font>
              <fill>
                <patternFill>
                  <bgColor rgb="FFFFC000"/>
                </patternFill>
              </fill>
            </x14:dxf>
          </x14:cfRule>
          <xm:sqref>D22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323a63-7577-47b7-a4fd-08b669af8597" xsi:nil="true"/>
    <lcf76f155ced4ddcb4097134ff3c332f xmlns="87bc00eb-3129-4d78-a470-4cd6ee9d3e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545B72A53604A9F5EA76D8575E0ED" ma:contentTypeVersion="15" ma:contentTypeDescription="Create a new document." ma:contentTypeScope="" ma:versionID="1530f70ee4bffc331d3266c362e28931">
  <xsd:schema xmlns:xsd="http://www.w3.org/2001/XMLSchema" xmlns:xs="http://www.w3.org/2001/XMLSchema" xmlns:p="http://schemas.microsoft.com/office/2006/metadata/properties" xmlns:ns2="87bc00eb-3129-4d78-a470-4cd6ee9d3e15" xmlns:ns3="91323a63-7577-47b7-a4fd-08b669af8597" targetNamespace="http://schemas.microsoft.com/office/2006/metadata/properties" ma:root="true" ma:fieldsID="8ad5229d7546433265a94aad03e9e07a" ns2:_="" ns3:_="">
    <xsd:import namespace="87bc00eb-3129-4d78-a470-4cd6ee9d3e15"/>
    <xsd:import namespace="91323a63-7577-47b7-a4fd-08b669af85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c00eb-3129-4d78-a470-4cd6ee9d3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a96f399-9a62-43d8-b759-dd2ffb38e3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23a63-7577-47b7-a4fd-08b669af859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05a736a-0822-431a-bc5f-82127c3cbd1a}" ma:internalName="TaxCatchAll" ma:showField="CatchAllData" ma:web="91323a63-7577-47b7-a4fd-08b669af85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D75AC-EEDB-433B-A974-1F3051AE8922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87bc00eb-3129-4d78-a470-4cd6ee9d3e15"/>
    <ds:schemaRef ds:uri="http://schemas.openxmlformats.org/package/2006/metadata/core-properties"/>
    <ds:schemaRef ds:uri="91323a63-7577-47b7-a4fd-08b669af859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86FEB8-D62C-4910-B3F1-C5414F694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EABDF-89F7-4A49-AD56-220631347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c00eb-3129-4d78-a470-4cd6ee9d3e15"/>
    <ds:schemaRef ds:uri="91323a63-7577-47b7-a4fd-08b669af8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1. Agency Info</vt:lpstr>
      <vt:lpstr>2. Personnel</vt:lpstr>
      <vt:lpstr>3.Expenses</vt:lpstr>
      <vt:lpstr>4. Revenue</vt:lpstr>
      <vt:lpstr>5. Service Targets</vt:lpstr>
      <vt:lpstr>6. Summary</vt:lpstr>
      <vt:lpstr>ANGRate</vt:lpstr>
      <vt:lpstr>Match</vt:lpstr>
      <vt:lpstr>Munis</vt:lpstr>
      <vt:lpstr>MuniTable</vt:lpstr>
      <vt:lpstr>'2. Personnel'!Print_Area</vt:lpstr>
      <vt:lpstr>'3.Expenses'!Print_Area</vt:lpstr>
      <vt:lpstr>'4. Revenue'!Print_Area</vt:lpstr>
      <vt:lpstr>'5. Service Targets'!Print_Area</vt:lpstr>
      <vt:lpstr>'6. Summary'!Print_Area</vt:lpstr>
      <vt:lpstr>Weeks</vt:lpstr>
      <vt:lpstr>Years</vt:lpstr>
      <vt:lpstr>YearsTable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Terrence Hickey</dc:creator>
  <cp:lastModifiedBy>Maria Buontempo</cp:lastModifiedBy>
  <cp:lastPrinted>2025-03-06T15:00:29Z</cp:lastPrinted>
  <dcterms:created xsi:type="dcterms:W3CDTF">2025-01-10T14:35:07Z</dcterms:created>
  <dcterms:modified xsi:type="dcterms:W3CDTF">2026-02-19T20:06:54Z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0x0101002EB545B72A53604A9F5EA76D8575E0ED</vt:lpwstr>
  </property>
  <property fmtid="{D5CDD505-2E9C-101B-9397-08002B2CF9AE}" pid="3" name="MediaServiceImageTags">
    <vt:lpwstr/>
  </property>
</Properties>
</file>